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egorioalvarado/Desktop/Artículo RMC/"/>
    </mc:Choice>
  </mc:AlternateContent>
  <xr:revisionPtr revIDLastSave="0" documentId="8_{B17EEF44-0A59-4C4F-ACCF-EE7D9262CCD4}" xr6:coauthVersionLast="47" xr6:coauthVersionMax="47" xr10:uidLastSave="{00000000-0000-0000-0000-000000000000}"/>
  <bookViews>
    <workbookView xWindow="0" yWindow="680" windowWidth="34200" windowHeight="21460" xr2:uid="{59EB59C1-EA90-A340-8487-0D24CD1D6DB2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8" i="1" l="1"/>
  <c r="AR49" i="1" s="1"/>
  <c r="E18" i="1"/>
  <c r="E26" i="1" s="1"/>
  <c r="O6" i="1" s="1"/>
  <c r="F18" i="1"/>
  <c r="F26" i="1" s="1"/>
  <c r="P6" i="1" s="1"/>
  <c r="G18" i="1"/>
  <c r="G26" i="1" s="1"/>
  <c r="Q6" i="1" s="1"/>
  <c r="H18" i="1"/>
  <c r="H26" i="1" s="1"/>
  <c r="R6" i="1" s="1"/>
  <c r="D18" i="1"/>
  <c r="K5" i="1" s="1"/>
  <c r="D26" i="1"/>
  <c r="K6" i="1" s="1"/>
  <c r="E49" i="1"/>
  <c r="O10" i="1" s="1"/>
  <c r="F49" i="1"/>
  <c r="P10" i="1" s="1"/>
  <c r="G49" i="1"/>
  <c r="Q10" i="1" s="1"/>
  <c r="H49" i="1"/>
  <c r="R10" i="1" s="1"/>
  <c r="D49" i="1"/>
  <c r="K10" i="1" s="1"/>
  <c r="E46" i="1"/>
  <c r="O9" i="1" s="1"/>
  <c r="U9" i="1" s="1"/>
  <c r="F46" i="1"/>
  <c r="P9" i="1" s="1"/>
  <c r="U21" i="1" s="1"/>
  <c r="G46" i="1"/>
  <c r="Q9" i="1" s="1"/>
  <c r="H46" i="1"/>
  <c r="R9" i="1" s="1"/>
  <c r="D46" i="1"/>
  <c r="K9" i="1" s="1"/>
  <c r="E43" i="1"/>
  <c r="O8" i="1" s="1"/>
  <c r="U8" i="1" s="1"/>
  <c r="F43" i="1"/>
  <c r="G43" i="1"/>
  <c r="H43" i="1"/>
  <c r="R8" i="1" s="1"/>
  <c r="D43" i="1"/>
  <c r="K8" i="1" s="1"/>
  <c r="E35" i="1"/>
  <c r="O7" i="1" s="1"/>
  <c r="F35" i="1"/>
  <c r="P7" i="1" s="1"/>
  <c r="G35" i="1"/>
  <c r="Q7" i="1" s="1"/>
  <c r="H35" i="1"/>
  <c r="R7" i="1" s="1"/>
  <c r="D35" i="1"/>
  <c r="K7" i="1" s="1"/>
  <c r="E15" i="1"/>
  <c r="O4" i="1" s="1"/>
  <c r="F15" i="1"/>
  <c r="P4" i="1" s="1"/>
  <c r="G15" i="1"/>
  <c r="Q4" i="1" s="1"/>
  <c r="H15" i="1"/>
  <c r="R4" i="1" s="1"/>
  <c r="D15" i="1"/>
  <c r="K4" i="1" s="1"/>
  <c r="E10" i="1"/>
  <c r="O3" i="1" s="1"/>
  <c r="F10" i="1"/>
  <c r="P3" i="1" s="1"/>
  <c r="G10" i="1"/>
  <c r="Q3" i="1" s="1"/>
  <c r="H10" i="1"/>
  <c r="R3" i="1" s="1"/>
  <c r="D10" i="1"/>
  <c r="K3" i="1" s="1"/>
  <c r="O15" i="1" l="1"/>
  <c r="G50" i="1"/>
  <c r="H50" i="1"/>
  <c r="F50" i="1"/>
  <c r="D50" i="1"/>
  <c r="R21" i="1"/>
  <c r="E50" i="1"/>
  <c r="R18" i="1"/>
  <c r="P22" i="1"/>
  <c r="U45" i="1"/>
  <c r="R20" i="1"/>
  <c r="R15" i="1"/>
  <c r="U39" i="1"/>
  <c r="O21" i="1"/>
  <c r="O18" i="1"/>
  <c r="U33" i="1"/>
  <c r="Q21" i="1"/>
  <c r="U34" i="1"/>
  <c r="Q22" i="1"/>
  <c r="U10" i="1"/>
  <c r="O22" i="1"/>
  <c r="U40" i="1"/>
  <c r="R16" i="1"/>
  <c r="U27" i="1"/>
  <c r="Q15" i="1"/>
  <c r="R22" i="1"/>
  <c r="U46" i="1"/>
  <c r="P15" i="1"/>
  <c r="U15" i="1"/>
  <c r="U43" i="1"/>
  <c r="R19" i="1"/>
  <c r="U3" i="1"/>
  <c r="P21" i="1"/>
  <c r="U22" i="1"/>
  <c r="U44" i="1"/>
  <c r="U42" i="1"/>
  <c r="R5" i="1"/>
  <c r="R11" i="1" s="1"/>
  <c r="P5" i="1"/>
  <c r="U17" i="1" s="1"/>
  <c r="O16" i="1"/>
  <c r="U4" i="1"/>
  <c r="U28" i="1"/>
  <c r="Q16" i="1"/>
  <c r="P16" i="1"/>
  <c r="U16" i="1"/>
  <c r="O5" i="1"/>
  <c r="O11" i="1" s="1"/>
  <c r="Q5" i="1"/>
  <c r="P17" i="1"/>
  <c r="U6" i="1"/>
  <c r="U30" i="1"/>
  <c r="Q18" i="1"/>
  <c r="U18" i="1"/>
  <c r="P18" i="1"/>
  <c r="U31" i="1"/>
  <c r="Q19" i="1"/>
  <c r="U19" i="1"/>
  <c r="P19" i="1"/>
  <c r="U7" i="1"/>
  <c r="O19" i="1"/>
  <c r="Q8" i="1"/>
  <c r="P8" i="1"/>
  <c r="O20" i="1"/>
  <c r="K11" i="1"/>
  <c r="L4" i="1" s="1"/>
  <c r="L7" i="1"/>
  <c r="L8" i="1" l="1"/>
  <c r="O23" i="1"/>
  <c r="L10" i="1"/>
  <c r="L6" i="1"/>
  <c r="L5" i="1"/>
  <c r="R23" i="1"/>
  <c r="L11" i="1"/>
  <c r="R17" i="1"/>
  <c r="U41" i="1"/>
  <c r="U47" i="1" s="1"/>
  <c r="V45" i="1" s="1"/>
  <c r="L9" i="1"/>
  <c r="U5" i="1"/>
  <c r="U11" i="1" s="1"/>
  <c r="O17" i="1"/>
  <c r="U29" i="1"/>
  <c r="Q17" i="1"/>
  <c r="Q11" i="1"/>
  <c r="Q23" i="1" s="1"/>
  <c r="Q20" i="1"/>
  <c r="U32" i="1"/>
  <c r="P20" i="1"/>
  <c r="P11" i="1"/>
  <c r="P23" i="1" s="1"/>
  <c r="U20" i="1"/>
  <c r="U23" i="1" s="1"/>
  <c r="L3" i="1"/>
  <c r="V40" i="1" l="1"/>
  <c r="V41" i="1"/>
  <c r="V42" i="1"/>
  <c r="V44" i="1"/>
  <c r="V39" i="1"/>
  <c r="V43" i="1"/>
  <c r="V46" i="1"/>
  <c r="V47" i="1"/>
  <c r="U35" i="1"/>
  <c r="V27" i="1" s="1"/>
  <c r="V11" i="1"/>
  <c r="V5" i="1"/>
  <c r="V10" i="1"/>
  <c r="V9" i="1"/>
  <c r="V3" i="1"/>
  <c r="V8" i="1"/>
  <c r="V7" i="1"/>
  <c r="V4" i="1"/>
  <c r="V6" i="1"/>
  <c r="V16" i="1"/>
  <c r="V23" i="1"/>
  <c r="V30" i="1"/>
  <c r="V15" i="1"/>
  <c r="V17" i="1"/>
  <c r="V22" i="1"/>
  <c r="V21" i="1"/>
  <c r="V33" i="1"/>
  <c r="V32" i="1"/>
  <c r="V31" i="1"/>
  <c r="V20" i="1"/>
  <c r="V19" i="1"/>
  <c r="V18" i="1"/>
  <c r="V28" i="1" l="1"/>
  <c r="V29" i="1"/>
  <c r="V35" i="1"/>
  <c r="V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tc={A5F45230-2F3B-D741-AF0F-83BC5B2B5C14}</author>
  </authors>
  <commentList>
    <comment ref="AA2" authorId="0" shapeId="0" xr:uid="{A5F45230-2F3B-D741-AF0F-83BC5B2B5C14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https://twitchtracker.com/ibai/streams/323755768185</t>
      </text>
    </comment>
  </commentList>
</comments>
</file>

<file path=xl/sharedStrings.xml><?xml version="1.0" encoding="utf-8"?>
<sst xmlns="http://schemas.openxmlformats.org/spreadsheetml/2006/main" count="187" uniqueCount="92">
  <si>
    <t>Categorías</t>
  </si>
  <si>
    <t>Pesajes</t>
  </si>
  <si>
    <t>Videos</t>
  </si>
  <si>
    <t>Vistas</t>
  </si>
  <si>
    <t>Likes</t>
  </si>
  <si>
    <t>La Velada del Año - La Película</t>
  </si>
  <si>
    <t>Cuánto vale tu outfit? En La Velada del Año 5</t>
  </si>
  <si>
    <t>La Velada del Año V</t>
  </si>
  <si>
    <t>The Grefg vs Westcol - La Velada del Año V</t>
  </si>
  <si>
    <t>Dei V - La Velada del Año V</t>
  </si>
  <si>
    <t>Myke Towers - La Velada del Año V</t>
  </si>
  <si>
    <t>Andoni vs Carlos Belcast - La Velada del Año V</t>
  </si>
  <si>
    <t>Aitana - La Velada del Año V</t>
  </si>
  <si>
    <t>Viruzz vs Tomás Mazza - La Velada del Año V</t>
  </si>
  <si>
    <t>Eladio Carrión - La Velada del Año V</t>
  </si>
  <si>
    <t>Minutos</t>
  </si>
  <si>
    <t>Abby vs Roro - La Velada del Año V</t>
  </si>
  <si>
    <t>De la Rose - La Velada del Año V</t>
  </si>
  <si>
    <t>Perxitaa vx Gaspi - La Velada del Año V</t>
  </si>
  <si>
    <t>Los del Rio - La Velada del Año V</t>
  </si>
  <si>
    <t>Alana vs Ari Geli - La Velada del Año V</t>
  </si>
  <si>
    <t>Grupo Frontera - La Velada del Año V</t>
  </si>
  <si>
    <t>Pereira vs Rivaldios - La Velada del Año V</t>
  </si>
  <si>
    <t>Melendi - La Velada del Año V</t>
  </si>
  <si>
    <t>The Grefg vs Westcol - El Pesaje - La Velada del Año V</t>
  </si>
  <si>
    <t>Andoni vs Carlos Belcast - El Pesaje - La Velada del Año V</t>
  </si>
  <si>
    <t>Viruzz vs Mazza - El Pesaje - La Velada del Año V</t>
  </si>
  <si>
    <t>Abby vs Roro - El Pesaje - La Velada del Año V</t>
  </si>
  <si>
    <t>Perxitaa vs Gaspia - El Pesaje - La Velada del Año V</t>
  </si>
  <si>
    <t>Pereira vs Rivaldios - El Pesaje - La Velada del Año V</t>
  </si>
  <si>
    <t>Así es la rutina extrema de Westcol para la velada</t>
  </si>
  <si>
    <t>Así es la rutina extrema de Grefg para la velada</t>
  </si>
  <si>
    <t>Abby vs RoRo ¿Quién miente?</t>
  </si>
  <si>
    <t>Influencers vs Boxeadores ¿Quién gana?</t>
  </si>
  <si>
    <t>Mazza vs Viruzz - Cara a cara</t>
  </si>
  <si>
    <t>Alana vs Ari Geli - Cara a cara</t>
  </si>
  <si>
    <t>Andoni vs Carlos Belcast - Cara a cara</t>
  </si>
  <si>
    <t>Abby vs Roro - Cara a cara</t>
  </si>
  <si>
    <t>Perxitaa vs Gaspi - Cara a cara</t>
  </si>
  <si>
    <t>Pereira vs Rivaldios - Cara a cara</t>
  </si>
  <si>
    <t>Alana vs Arigeli - El Pesaje - La Velada del Año</t>
  </si>
  <si>
    <t>Grefg vs Westcol ¿Quién miente?</t>
  </si>
  <si>
    <t>The Grefg vs Westcol - Cara a cara</t>
  </si>
  <si>
    <t>Coments</t>
  </si>
  <si>
    <t>f</t>
  </si>
  <si>
    <t>Fecha</t>
  </si>
  <si>
    <t>Subtotales</t>
  </si>
  <si>
    <t>Diversos</t>
  </si>
  <si>
    <t>Careos</t>
  </si>
  <si>
    <t>Rutinas</t>
  </si>
  <si>
    <t xml:space="preserve">Presentaciones </t>
  </si>
  <si>
    <t xml:space="preserve">Peleas </t>
  </si>
  <si>
    <t>Completo</t>
  </si>
  <si>
    <t>Resumen</t>
  </si>
  <si>
    <t>La Velada del Año V - 26 de julio de 2025</t>
  </si>
  <si>
    <t>TOTAL GENERAL</t>
  </si>
  <si>
    <t>Presentaciones</t>
  </si>
  <si>
    <t>Peleas</t>
  </si>
  <si>
    <t>%</t>
  </si>
  <si>
    <t>Por contenido</t>
  </si>
  <si>
    <t>Total</t>
  </si>
  <si>
    <t>Coment</t>
  </si>
  <si>
    <t>Por interacción (Cantidad)</t>
  </si>
  <si>
    <t>Por interacción (Promedio)</t>
  </si>
  <si>
    <t>Por vistas</t>
  </si>
  <si>
    <t>Por likes</t>
  </si>
  <si>
    <t>Por coments</t>
  </si>
  <si>
    <t>Por minutos</t>
  </si>
  <si>
    <t>Dei V</t>
  </si>
  <si>
    <t>Myke Towers</t>
  </si>
  <si>
    <t>Aitana</t>
  </si>
  <si>
    <t xml:space="preserve">Eladio Carrión </t>
  </si>
  <si>
    <t xml:space="preserve">De la Rose </t>
  </si>
  <si>
    <t>Los del Rio</t>
  </si>
  <si>
    <t xml:space="preserve">Grupo Frontera </t>
  </si>
  <si>
    <t xml:space="preserve">Melendi </t>
  </si>
  <si>
    <t>The Grefg vs Westcol</t>
  </si>
  <si>
    <t>Andoni vs Carlos Belcast</t>
  </si>
  <si>
    <t xml:space="preserve">Viruzz vs Tomás Mazza </t>
  </si>
  <si>
    <t>Abby vs Roro</t>
  </si>
  <si>
    <t xml:space="preserve">Perxitaa vx Gaspi </t>
  </si>
  <si>
    <t xml:space="preserve">Alana vs Ari Geli </t>
  </si>
  <si>
    <t>Pereira vs Rivaldios</t>
  </si>
  <si>
    <t>No.</t>
  </si>
  <si>
    <t>Momento</t>
  </si>
  <si>
    <t>Vistas YT</t>
  </si>
  <si>
    <t>Vistas Tw</t>
  </si>
  <si>
    <t>Hora</t>
  </si>
  <si>
    <t>Twitch vs YouTube</t>
  </si>
  <si>
    <t>Audiencia</t>
  </si>
  <si>
    <t>Por hora Twitch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</si>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</sst>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12"/>
      <color rgb="FFFFFFFF"/>
      <name val="Aptos Narrow"/>
      <scheme val="minor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F9ED5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center"/>
    </xf>
    <xf numFmtId="0" fontId="2" fillId="0" borderId="0" xfId="0" applyFont="1"/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3" xfId="0" applyNumberFormat="1" applyBorder="1" applyAlignment="1">
      <alignment horizontal="center"/>
    </xf>
    <xf numFmtId="3" fontId="0" fillId="0" borderId="0" xfId="0" applyNumberFormat="1"/>
    <xf numFmtId="3" fontId="0" fillId="0" borderId="3" xfId="0" applyNumberFormat="1" applyBorder="1"/>
    <xf numFmtId="3" fontId="5" fillId="0" borderId="0" xfId="0" applyNumberFormat="1" applyFont="1" applyAlignment="1">
      <alignment horizontal="center"/>
    </xf>
    <xf numFmtId="3" fontId="5" fillId="0" borderId="3" xfId="0" applyNumberFormat="1" applyFont="1" applyBorder="1" applyAlignment="1">
      <alignment horizontal="center"/>
    </xf>
    <xf numFmtId="20" fontId="0" fillId="0" borderId="0" xfId="0" applyNumberFormat="1"/>
    <xf numFmtId="45" fontId="0" fillId="0" borderId="0" xfId="0" applyNumberFormat="1"/>
    <xf numFmtId="1" fontId="0" fillId="0" borderId="0" xfId="0" applyNumberFormat="1"/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2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20" fontId="0" fillId="0" borderId="0" xfId="0" applyNumberFormat="1" applyAlignment="1">
      <alignment horizontal="center"/>
    </xf>
    <xf numFmtId="20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'2025'!$Y$3:$Y$17</c:f>
              <c:strCache>
                <c:ptCount val="15"/>
                <c:pt idx="0">
                  <c:v>The Grefg vs Westcol</c:v>
                </c:pt>
                <c:pt idx="1">
                  <c:v>Abby vs Roro</c:v>
                </c:pt>
                <c:pt idx="2">
                  <c:v>Andoni vs Carlos Belcast</c:v>
                </c:pt>
                <c:pt idx="3">
                  <c:v>Viruzz vs Tomás Mazza </c:v>
                </c:pt>
                <c:pt idx="4">
                  <c:v>Alana vs Ari Geli </c:v>
                </c:pt>
                <c:pt idx="5">
                  <c:v>Perxitaa vx Gaspi </c:v>
                </c:pt>
                <c:pt idx="6">
                  <c:v>Pereira vs Rivaldios</c:v>
                </c:pt>
                <c:pt idx="7">
                  <c:v>Grupo Frontera </c:v>
                </c:pt>
                <c:pt idx="8">
                  <c:v>Aitana</c:v>
                </c:pt>
                <c:pt idx="9">
                  <c:v>De la Rose </c:v>
                </c:pt>
                <c:pt idx="10">
                  <c:v>Melendi </c:v>
                </c:pt>
                <c:pt idx="11">
                  <c:v>Myke Towers</c:v>
                </c:pt>
                <c:pt idx="12">
                  <c:v>Eladio Carrión </c:v>
                </c:pt>
                <c:pt idx="13">
                  <c:v>Los del Rio</c:v>
                </c:pt>
                <c:pt idx="14">
                  <c:v>Dei V</c:v>
                </c:pt>
              </c:strCache>
            </c:strRef>
          </c:cat>
          <c:val>
            <c:numRef>
              <c:f>'2025'!$AA$3:$AA$17</c:f>
              <c:numCache>
                <c:formatCode>#,##0</c:formatCode>
                <c:ptCount val="15"/>
                <c:pt idx="0">
                  <c:v>7025245</c:v>
                </c:pt>
                <c:pt idx="1">
                  <c:v>7933105</c:v>
                </c:pt>
                <c:pt idx="2">
                  <c:v>5571983</c:v>
                </c:pt>
                <c:pt idx="3">
                  <c:v>7824175</c:v>
                </c:pt>
                <c:pt idx="4">
                  <c:v>7532580</c:v>
                </c:pt>
                <c:pt idx="5">
                  <c:v>8799899</c:v>
                </c:pt>
                <c:pt idx="6">
                  <c:v>3821829</c:v>
                </c:pt>
                <c:pt idx="7">
                  <c:v>5502062</c:v>
                </c:pt>
                <c:pt idx="8">
                  <c:v>7293434</c:v>
                </c:pt>
                <c:pt idx="9">
                  <c:v>7651872</c:v>
                </c:pt>
                <c:pt idx="10">
                  <c:v>2790345</c:v>
                </c:pt>
                <c:pt idx="11">
                  <c:v>6912678</c:v>
                </c:pt>
                <c:pt idx="12">
                  <c:v>7030074</c:v>
                </c:pt>
                <c:pt idx="13">
                  <c:v>8617064</c:v>
                </c:pt>
                <c:pt idx="14">
                  <c:v>5694471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C-0246-9ADD-D86BC17D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367552"/>
        <c:axId val="1827667264"/>
      </c:lineChart>
      <c:catAx>
        <c:axId val="172936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667264"/>
        <c:crosses val="autoZero"/>
        <c:auto val="1"/>
        <c:lblAlgn val="ctr"/>
        <c:lblOffset val="100"/>
        <c:noMultiLvlLbl val="0"/>
      </c:catAx>
      <c:valAx>
        <c:axId val="182766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936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'2025'!$Y$3:$Y$17</c:f>
              <c:strCache>
                <c:ptCount val="15"/>
                <c:pt idx="0">
                  <c:v>The Grefg vs Westcol</c:v>
                </c:pt>
                <c:pt idx="1">
                  <c:v>Abby vs Roro</c:v>
                </c:pt>
                <c:pt idx="2">
                  <c:v>Andoni vs Carlos Belcast</c:v>
                </c:pt>
                <c:pt idx="3">
                  <c:v>Viruzz vs Tomás Mazza </c:v>
                </c:pt>
                <c:pt idx="4">
                  <c:v>Alana vs Ari Geli </c:v>
                </c:pt>
                <c:pt idx="5">
                  <c:v>Perxitaa vx Gaspi </c:v>
                </c:pt>
                <c:pt idx="6">
                  <c:v>Pereira vs Rivaldios</c:v>
                </c:pt>
                <c:pt idx="7">
                  <c:v>Grupo Frontera </c:v>
                </c:pt>
                <c:pt idx="8">
                  <c:v>Aitana</c:v>
                </c:pt>
                <c:pt idx="9">
                  <c:v>De la Rose </c:v>
                </c:pt>
                <c:pt idx="10">
                  <c:v>Melendi </c:v>
                </c:pt>
                <c:pt idx="11">
                  <c:v>Myke Towers</c:v>
                </c:pt>
                <c:pt idx="12">
                  <c:v>Eladio Carrión </c:v>
                </c:pt>
                <c:pt idx="13">
                  <c:v>Los del Rio</c:v>
                </c:pt>
                <c:pt idx="14">
                  <c:v>Dei V</c:v>
                </c:pt>
              </c:strCache>
            </c:strRef>
          </c:cat>
          <c:val>
            <c:numRef>
              <c:f>'2025'!$Z$3:$Z$17</c:f>
              <c:numCache>
                <c:formatCode>#,##0</c:formatCode>
                <c:ptCount val="15"/>
                <c:pt idx="0">
                  <c:v>8133196</c:v>
                </c:pt>
                <c:pt idx="1">
                  <c:v>6905234</c:v>
                </c:pt>
                <c:pt idx="2">
                  <c:v>6598593</c:v>
                </c:pt>
                <c:pt idx="3">
                  <c:v>6171389</c:v>
                </c:pt>
                <c:pt idx="4">
                  <c:v>5479406</c:v>
                </c:pt>
                <c:pt idx="5">
                  <c:v>5089634</c:v>
                </c:pt>
                <c:pt idx="6">
                  <c:v>3794082</c:v>
                </c:pt>
                <c:pt idx="7">
                  <c:v>946711</c:v>
                </c:pt>
                <c:pt idx="8">
                  <c:v>898052</c:v>
                </c:pt>
                <c:pt idx="9">
                  <c:v>849643</c:v>
                </c:pt>
                <c:pt idx="10">
                  <c:v>787838</c:v>
                </c:pt>
                <c:pt idx="11">
                  <c:v>665533</c:v>
                </c:pt>
                <c:pt idx="12">
                  <c:v>533297</c:v>
                </c:pt>
                <c:pt idx="13">
                  <c:v>366203</c:v>
                </c:pt>
                <c:pt idx="14">
                  <c:v>365294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D44D-9857-875DDB967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058816"/>
        <c:axId val="1315060608"/>
      </c:lineChart>
      <c:catAx>
        <c:axId val="13150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5060608"/>
        <c:crosses val="autoZero"/>
        <c:auto val="1"/>
        <c:lblAlgn val="ctr"/>
        <c:lblOffset val="100"/>
        <c:noMultiLvlLbl val="0"/>
      </c:catAx>
      <c:valAx>
        <c:axId val="13150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505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9291452441133"/>
          <c:y val="4.9638047759032682E-2"/>
          <c:w val="0.8911070854755887"/>
          <c:h val="0.89415223735194693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'2025'!$AD$3:$AD$17</c:f>
              <c:numCache>
                <c:formatCode>h:mm</c:formatCode>
                <c:ptCount val="15"/>
                <c:pt idx="0">
                  <c:v>1.3888888888888889E-3</c:v>
                </c:pt>
                <c:pt idx="1">
                  <c:v>2.2222222222222223E-2</c:v>
                </c:pt>
                <c:pt idx="2">
                  <c:v>4.3055555555555555E-2</c:v>
                </c:pt>
                <c:pt idx="3">
                  <c:v>6.3888888888888884E-2</c:v>
                </c:pt>
                <c:pt idx="4">
                  <c:v>8.4722222222222227E-2</c:v>
                </c:pt>
                <c:pt idx="5">
                  <c:v>0.10555555555555556</c:v>
                </c:pt>
                <c:pt idx="6">
                  <c:v>0.12638888888888888</c:v>
                </c:pt>
                <c:pt idx="7">
                  <c:v>0.14722222222222223</c:v>
                </c:pt>
                <c:pt idx="8">
                  <c:v>0.16805555555555557</c:v>
                </c:pt>
                <c:pt idx="9">
                  <c:v>0.18888888888888888</c:v>
                </c:pt>
                <c:pt idx="10">
                  <c:v>0.20972222222222223</c:v>
                </c:pt>
                <c:pt idx="11">
                  <c:v>0.23055555555555557</c:v>
                </c:pt>
                <c:pt idx="12">
                  <c:v>0.25138888888888888</c:v>
                </c:pt>
                <c:pt idx="13">
                  <c:v>0.2722222222222222</c:v>
                </c:pt>
                <c:pt idx="14">
                  <c:v>0.29305555555555557</c:v>
                </c:pt>
              </c:numCache>
            </c:numRef>
          </c:cat>
          <c:val>
            <c:numRef>
              <c:f>'2025'!$AE$3:$AE$17</c:f>
              <c:numCache>
                <c:formatCode>#,##0</c:formatCode>
                <c:ptCount val="15"/>
                <c:pt idx="0">
                  <c:v>627324</c:v>
                </c:pt>
                <c:pt idx="1">
                  <c:v>2790345</c:v>
                </c:pt>
                <c:pt idx="2">
                  <c:v>4337889</c:v>
                </c:pt>
                <c:pt idx="3">
                  <c:v>6089955</c:v>
                </c:pt>
                <c:pt idx="4">
                  <c:v>7563292</c:v>
                </c:pt>
                <c:pt idx="5">
                  <c:v>9189762</c:v>
                </c:pt>
                <c:pt idx="6">
                  <c:v>8778286</c:v>
                </c:pt>
                <c:pt idx="7">
                  <c:v>6772377</c:v>
                </c:pt>
                <c:pt idx="8">
                  <c:v>9103466</c:v>
                </c:pt>
                <c:pt idx="9">
                  <c:v>7824175</c:v>
                </c:pt>
                <c:pt idx="10">
                  <c:v>7293434</c:v>
                </c:pt>
                <c:pt idx="11">
                  <c:v>5571983</c:v>
                </c:pt>
                <c:pt idx="12">
                  <c:v>6912678</c:v>
                </c:pt>
                <c:pt idx="13">
                  <c:v>5910902</c:v>
                </c:pt>
                <c:pt idx="14">
                  <c:v>7025245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0-7444-9BC7-15F48C4ED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316992"/>
        <c:axId val="1315450688"/>
      </c:lineChart>
      <c:catAx>
        <c:axId val="200331699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5450688"/>
        <c:crosses val="autoZero"/>
        <c:auto val="1"/>
        <c:lblAlgn val="ctr"/>
        <c:lblOffset val="100"/>
        <c:noMultiLvlLbl val="0"/>
      </c:catAx>
      <c:valAx>
        <c:axId val="131545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331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YouTube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'2025'!$Y$3:$Y$17</c:f>
              <c:strCache>
                <c:ptCount val="15"/>
                <c:pt idx="0">
                  <c:v>The Grefg vs Westcol</c:v>
                </c:pt>
                <c:pt idx="1">
                  <c:v>Abby vs Roro</c:v>
                </c:pt>
                <c:pt idx="2">
                  <c:v>Andoni vs Carlos Belcast</c:v>
                </c:pt>
                <c:pt idx="3">
                  <c:v>Viruzz vs Tomás Mazza </c:v>
                </c:pt>
                <c:pt idx="4">
                  <c:v>Alana vs Ari Geli </c:v>
                </c:pt>
                <c:pt idx="5">
                  <c:v>Perxitaa vx Gaspi </c:v>
                </c:pt>
                <c:pt idx="6">
                  <c:v>Pereira vs Rivaldios</c:v>
                </c:pt>
                <c:pt idx="7">
                  <c:v>Grupo Frontera </c:v>
                </c:pt>
                <c:pt idx="8">
                  <c:v>Aitana</c:v>
                </c:pt>
                <c:pt idx="9">
                  <c:v>De la Rose </c:v>
                </c:pt>
                <c:pt idx="10">
                  <c:v>Melendi </c:v>
                </c:pt>
                <c:pt idx="11">
                  <c:v>Myke Towers</c:v>
                </c:pt>
                <c:pt idx="12">
                  <c:v>Eladio Carrión </c:v>
                </c:pt>
                <c:pt idx="13">
                  <c:v>Los del Rio</c:v>
                </c:pt>
                <c:pt idx="14">
                  <c:v>Dei V</c:v>
                </c:pt>
              </c:strCache>
            </c:strRef>
          </c:cat>
          <c:val>
            <c:numRef>
              <c:f>'2025'!$Z$3:$Z$17</c:f>
              <c:numCache>
                <c:formatCode>#,##0</c:formatCode>
                <c:ptCount val="15"/>
                <c:pt idx="0">
                  <c:v>8133196</c:v>
                </c:pt>
                <c:pt idx="1">
                  <c:v>6905234</c:v>
                </c:pt>
                <c:pt idx="2">
                  <c:v>6598593</c:v>
                </c:pt>
                <c:pt idx="3">
                  <c:v>6171389</c:v>
                </c:pt>
                <c:pt idx="4">
                  <c:v>5479406</c:v>
                </c:pt>
                <c:pt idx="5">
                  <c:v>5089634</c:v>
                </c:pt>
                <c:pt idx="6">
                  <c:v>3794082</c:v>
                </c:pt>
                <c:pt idx="7">
                  <c:v>946711</c:v>
                </c:pt>
                <c:pt idx="8">
                  <c:v>898052</c:v>
                </c:pt>
                <c:pt idx="9">
                  <c:v>849643</c:v>
                </c:pt>
                <c:pt idx="10">
                  <c:v>787838</c:v>
                </c:pt>
                <c:pt idx="11">
                  <c:v>665533</c:v>
                </c:pt>
                <c:pt idx="12">
                  <c:v>533297</c:v>
                </c:pt>
                <c:pt idx="13">
                  <c:v>366203</c:v>
                </c:pt>
                <c:pt idx="14">
                  <c:v>365294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D-1849-8BC7-C69BD351461B}"/>
            </c:ext>
          </c:extLst>
        </c:ser>
        <c:ser>
          <c:idx val="1"/>
          <c:order val="1"/>
          <c:tx>
            <c:v>Twich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'2025'!$Y$3:$Y$17</c:f>
              <c:strCache>
                <c:ptCount val="15"/>
                <c:pt idx="0">
                  <c:v>The Grefg vs Westcol</c:v>
                </c:pt>
                <c:pt idx="1">
                  <c:v>Abby vs Roro</c:v>
                </c:pt>
                <c:pt idx="2">
                  <c:v>Andoni vs Carlos Belcast</c:v>
                </c:pt>
                <c:pt idx="3">
                  <c:v>Viruzz vs Tomás Mazza </c:v>
                </c:pt>
                <c:pt idx="4">
                  <c:v>Alana vs Ari Geli </c:v>
                </c:pt>
                <c:pt idx="5">
                  <c:v>Perxitaa vx Gaspi </c:v>
                </c:pt>
                <c:pt idx="6">
                  <c:v>Pereira vs Rivaldios</c:v>
                </c:pt>
                <c:pt idx="7">
                  <c:v>Grupo Frontera </c:v>
                </c:pt>
                <c:pt idx="8">
                  <c:v>Aitana</c:v>
                </c:pt>
                <c:pt idx="9">
                  <c:v>De la Rose </c:v>
                </c:pt>
                <c:pt idx="10">
                  <c:v>Melendi </c:v>
                </c:pt>
                <c:pt idx="11">
                  <c:v>Myke Towers</c:v>
                </c:pt>
                <c:pt idx="12">
                  <c:v>Eladio Carrión </c:v>
                </c:pt>
                <c:pt idx="13">
                  <c:v>Los del Rio</c:v>
                </c:pt>
                <c:pt idx="14">
                  <c:v>Dei V</c:v>
                </c:pt>
              </c:strCache>
            </c:strRef>
          </c:cat>
          <c:val>
            <c:numRef>
              <c:f>'2025'!$AA$3:$AA$17</c:f>
              <c:numCache>
                <c:formatCode>#,##0</c:formatCode>
                <c:ptCount val="15"/>
                <c:pt idx="0">
                  <c:v>7025245</c:v>
                </c:pt>
                <c:pt idx="1">
                  <c:v>7933105</c:v>
                </c:pt>
                <c:pt idx="2">
                  <c:v>5571983</c:v>
                </c:pt>
                <c:pt idx="3">
                  <c:v>7824175</c:v>
                </c:pt>
                <c:pt idx="4">
                  <c:v>7532580</c:v>
                </c:pt>
                <c:pt idx="5">
                  <c:v>8799899</c:v>
                </c:pt>
                <c:pt idx="6">
                  <c:v>3821829</c:v>
                </c:pt>
                <c:pt idx="7">
                  <c:v>5502062</c:v>
                </c:pt>
                <c:pt idx="8">
                  <c:v>7293434</c:v>
                </c:pt>
                <c:pt idx="9">
                  <c:v>7651872</c:v>
                </c:pt>
                <c:pt idx="10">
                  <c:v>2790345</c:v>
                </c:pt>
                <c:pt idx="11">
                  <c:v>6912678</c:v>
                </c:pt>
                <c:pt idx="12">
                  <c:v>7030074</c:v>
                </c:pt>
                <c:pt idx="13">
                  <c:v>8617064</c:v>
                </c:pt>
                <c:pt idx="14">
                  <c:v>5694471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D-1849-8BC7-C69BD351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121664"/>
        <c:axId val="1315123904"/>
      </c:lineChart>
      <c:catAx>
        <c:axId val="131512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5123904"/>
        <c:crosses val="autoZero"/>
        <c:auto val="1"/>
        <c:lblAlgn val="ctr"/>
        <c:lblOffset val="100"/>
        <c:noMultiLvlLbl val="0"/>
      </c:catAx>
      <c:valAx>
        <c:axId val="131512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512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'2025'!$AQ$2:$AQ$47</c:f>
              <c:strCache>
                <c:ptCount val="46"/>
                <c:pt idx="0">
                  <c:v>Hora</c:v>
                </c:pt>
                <c:pt idx="1">
                  <c:v>0:05</c:v>
                </c:pt>
                <c:pt idx="2">
                  <c:v>0:15</c:v>
                </c:pt>
                <c:pt idx="3">
                  <c:v>0:25</c:v>
                </c:pt>
                <c:pt idx="4">
                  <c:v>0:35</c:v>
                </c:pt>
                <c:pt idx="5">
                  <c:v>0:45</c:v>
                </c:pt>
                <c:pt idx="6">
                  <c:v>0:55</c:v>
                </c:pt>
                <c:pt idx="7">
                  <c:v>1:05</c:v>
                </c:pt>
                <c:pt idx="8">
                  <c:v>1:15</c:v>
                </c:pt>
                <c:pt idx="9">
                  <c:v>1:25</c:v>
                </c:pt>
                <c:pt idx="10">
                  <c:v>1:35</c:v>
                </c:pt>
                <c:pt idx="11">
                  <c:v>1:45</c:v>
                </c:pt>
                <c:pt idx="12">
                  <c:v>1:55</c:v>
                </c:pt>
                <c:pt idx="13">
                  <c:v>2:05</c:v>
                </c:pt>
                <c:pt idx="14">
                  <c:v>2:15</c:v>
                </c:pt>
                <c:pt idx="15">
                  <c:v>2:25</c:v>
                </c:pt>
                <c:pt idx="16">
                  <c:v>2:35</c:v>
                </c:pt>
                <c:pt idx="17">
                  <c:v>2:45</c:v>
                </c:pt>
                <c:pt idx="18">
                  <c:v>2:55</c:v>
                </c:pt>
                <c:pt idx="19">
                  <c:v>3:05</c:v>
                </c:pt>
                <c:pt idx="20">
                  <c:v>3:15</c:v>
                </c:pt>
                <c:pt idx="21">
                  <c:v>3:25</c:v>
                </c:pt>
                <c:pt idx="22">
                  <c:v>3:35</c:v>
                </c:pt>
                <c:pt idx="23">
                  <c:v>3:45</c:v>
                </c:pt>
                <c:pt idx="24">
                  <c:v>3:55</c:v>
                </c:pt>
                <c:pt idx="25">
                  <c:v>4:05</c:v>
                </c:pt>
                <c:pt idx="26">
                  <c:v>4:15</c:v>
                </c:pt>
                <c:pt idx="27">
                  <c:v>4:25</c:v>
                </c:pt>
                <c:pt idx="28">
                  <c:v>4:35</c:v>
                </c:pt>
                <c:pt idx="29">
                  <c:v>4:45</c:v>
                </c:pt>
                <c:pt idx="30">
                  <c:v>4:55</c:v>
                </c:pt>
                <c:pt idx="31">
                  <c:v>5:05</c:v>
                </c:pt>
                <c:pt idx="32">
                  <c:v>5:15</c:v>
                </c:pt>
                <c:pt idx="33">
                  <c:v>5:25</c:v>
                </c:pt>
                <c:pt idx="34">
                  <c:v>5:35</c:v>
                </c:pt>
                <c:pt idx="35">
                  <c:v>5:45</c:v>
                </c:pt>
                <c:pt idx="36">
                  <c:v>5:55</c:v>
                </c:pt>
                <c:pt idx="37">
                  <c:v>6:05</c:v>
                </c:pt>
                <c:pt idx="38">
                  <c:v>6:15</c:v>
                </c:pt>
                <c:pt idx="39">
                  <c:v>6:25</c:v>
                </c:pt>
                <c:pt idx="40">
                  <c:v>6:35</c:v>
                </c:pt>
                <c:pt idx="41">
                  <c:v>6:45</c:v>
                </c:pt>
                <c:pt idx="42">
                  <c:v>6:55</c:v>
                </c:pt>
                <c:pt idx="43">
                  <c:v>7:05</c:v>
                </c:pt>
                <c:pt idx="44">
                  <c:v>7:15</c:v>
                </c:pt>
                <c:pt idx="45">
                  <c:v>7:25</c:v>
                </c:pt>
              </c:strCache>
            </c:strRef>
          </c:cat>
          <c:val>
            <c:numRef>
              <c:f>'2025'!$AR$2:$AR$47</c:f>
              <c:numCache>
                <c:formatCode>#,##0</c:formatCode>
                <c:ptCount val="46"/>
                <c:pt idx="0" formatCode="General">
                  <c:v>0</c:v>
                </c:pt>
                <c:pt idx="1">
                  <c:v>627324</c:v>
                </c:pt>
                <c:pt idx="2">
                  <c:v>1461631</c:v>
                </c:pt>
                <c:pt idx="3">
                  <c:v>2282786</c:v>
                </c:pt>
                <c:pt idx="4">
                  <c:v>2790345</c:v>
                </c:pt>
                <c:pt idx="5">
                  <c:v>3457721</c:v>
                </c:pt>
                <c:pt idx="6">
                  <c:v>3821829</c:v>
                </c:pt>
                <c:pt idx="7">
                  <c:v>4377889</c:v>
                </c:pt>
                <c:pt idx="8">
                  <c:v>5081714</c:v>
                </c:pt>
                <c:pt idx="9">
                  <c:v>5502062</c:v>
                </c:pt>
                <c:pt idx="10">
                  <c:v>6089955</c:v>
                </c:pt>
                <c:pt idx="11">
                  <c:v>7418737</c:v>
                </c:pt>
                <c:pt idx="12">
                  <c:v>7532580</c:v>
                </c:pt>
                <c:pt idx="13">
                  <c:v>7563292</c:v>
                </c:pt>
                <c:pt idx="14">
                  <c:v>8617064</c:v>
                </c:pt>
                <c:pt idx="15">
                  <c:v>8640602</c:v>
                </c:pt>
                <c:pt idx="16">
                  <c:v>9189762</c:v>
                </c:pt>
                <c:pt idx="17">
                  <c:v>8346556</c:v>
                </c:pt>
                <c:pt idx="18">
                  <c:v>8799899</c:v>
                </c:pt>
                <c:pt idx="19">
                  <c:v>8778286</c:v>
                </c:pt>
                <c:pt idx="20">
                  <c:v>7651872</c:v>
                </c:pt>
                <c:pt idx="21">
                  <c:v>7122795</c:v>
                </c:pt>
                <c:pt idx="22">
                  <c:v>6772377</c:v>
                </c:pt>
                <c:pt idx="23">
                  <c:v>7933105</c:v>
                </c:pt>
                <c:pt idx="24">
                  <c:v>8707420</c:v>
                </c:pt>
                <c:pt idx="25">
                  <c:v>9103466</c:v>
                </c:pt>
                <c:pt idx="26">
                  <c:v>7030074</c:v>
                </c:pt>
                <c:pt idx="27">
                  <c:v>8077324</c:v>
                </c:pt>
                <c:pt idx="28">
                  <c:v>7824175</c:v>
                </c:pt>
                <c:pt idx="29">
                  <c:v>8226172</c:v>
                </c:pt>
                <c:pt idx="30">
                  <c:v>8071113</c:v>
                </c:pt>
                <c:pt idx="31">
                  <c:v>7293434</c:v>
                </c:pt>
                <c:pt idx="32">
                  <c:v>7202050</c:v>
                </c:pt>
                <c:pt idx="33">
                  <c:v>5691572</c:v>
                </c:pt>
                <c:pt idx="34">
                  <c:v>5571983</c:v>
                </c:pt>
                <c:pt idx="35">
                  <c:v>6137271</c:v>
                </c:pt>
                <c:pt idx="36">
                  <c:v>6772359</c:v>
                </c:pt>
                <c:pt idx="37">
                  <c:v>6912678</c:v>
                </c:pt>
                <c:pt idx="38">
                  <c:v>6662296</c:v>
                </c:pt>
                <c:pt idx="39">
                  <c:v>5694571</c:v>
                </c:pt>
                <c:pt idx="40">
                  <c:v>5910902</c:v>
                </c:pt>
                <c:pt idx="41">
                  <c:v>6319338</c:v>
                </c:pt>
                <c:pt idx="42">
                  <c:v>6955279</c:v>
                </c:pt>
                <c:pt idx="43">
                  <c:v>7025245</c:v>
                </c:pt>
                <c:pt idx="44">
                  <c:v>7017262</c:v>
                </c:pt>
                <c:pt idx="45">
                  <c:v>5064988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D-9B43-A6F3-4D010EB8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613504"/>
        <c:axId val="1303024448"/>
      </c:lineChart>
      <c:catAx>
        <c:axId val="130261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03024448"/>
        <c:crosses val="autoZero"/>
        <c:auto val="1"/>
        <c:lblAlgn val="ctr"/>
        <c:lblOffset val="100"/>
        <c:noMultiLvlLbl val="0"/>
      </c:catAx>
      <c:valAx>
        <c:axId val="130302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0261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34637</xdr:colOff>
      <xdr:row>20</xdr:row>
      <xdr:rowOff>71582</xdr:rowOff>
    </xdr:from>
    <xdr:to>
      <xdr:col>31</xdr:col>
      <xdr:colOff>57728</xdr:colOff>
      <xdr:row>40</xdr:row>
      <xdr:rowOff>46181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3DAC8E-3CCF-9942-A1BC-B47243AB2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</xdr:colOff>
      <xdr:row>41</xdr:row>
      <xdr:rowOff>13854</xdr:rowOff>
    </xdr:from>
    <xdr:to>
      <xdr:col>31</xdr:col>
      <xdr:colOff>0</xdr:colOff>
      <xdr:row>61</xdr:row>
      <xdr:rowOff>196273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315F66-7A27-337C-4474-08D853E82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122766</xdr:colOff>
      <xdr:row>19</xdr:row>
      <xdr:rowOff>182033</xdr:rowOff>
    </xdr:from>
    <xdr:to>
      <xdr:col>40</xdr:col>
      <xdr:colOff>465665</xdr:colOff>
      <xdr:row>39</xdr:row>
      <xdr:rowOff>135467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3A17FA-B13C-5157-DB5C-421789DC1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103910</xdr:colOff>
      <xdr:row>40</xdr:row>
      <xdr:rowOff>69272</xdr:rowOff>
    </xdr:from>
    <xdr:to>
      <xdr:col>40</xdr:col>
      <xdr:colOff>496455</xdr:colOff>
      <xdr:row>62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FA686D5-F75D-0230-F5D1-B0F8BF1D0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611907</xdr:colOff>
      <xdr:row>2</xdr:row>
      <xdr:rowOff>42717</xdr:rowOff>
    </xdr:from>
    <xdr:to>
      <xdr:col>58</xdr:col>
      <xdr:colOff>255924</xdr:colOff>
      <xdr:row>34</xdr:row>
      <xdr:rowOff>46182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9E646C-1DBB-AE63-639E-BA3C93C5C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E GREGORIO ALVARADO PEREZ" id="{BFBA0DA5-B12E-9249-BAC0-31AAF837BA19}" userId="S::jose.alvaradopr@uanl.edu.mx::f6209349-6ed1-4210-a520-0250b8be88f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2" dT="2026-01-24T06:47:36.80" personId="{BFBA0DA5-B12E-9249-BAC0-31AAF837BA19}" id="{A5F45230-2F3B-D741-AF0F-83BC5B2B5C14}">
    <text>https://twitchtracker.com/ibai/streams/323755768185</text>
    <extLst>
      <x:ext xmlns:xltc2="http://schemas.microsoft.com/office/spreadsheetml/2020/threadedcomments2" uri="{F7C98A9C-CBB3-438F-8F68-D28B6AF4A901}">
        <xltc2:checksum>2520489330</xltc2:checksum>
        <xltc2:hyperlink startIndex="0" length="51" url="https://twitchtracker.com/ibai/streams/323755768185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4788-7FF8-744E-AB7E-714E6612C41C}">
  <dimension ref="A1:AS71"/>
  <sheetViews>
    <sheetView tabSelected="1" zoomScale="70" zoomScaleNormal="70" workbookViewId="0">
      <selection activeCell="AQ49" sqref="AQ49"/>
    </sheetView>
  </sheetViews>
  <sheetFormatPr baseColWidth="10" defaultRowHeight="16" x14ac:dyDescent="0.2"/>
  <cols>
    <col min="1" max="1" width="14.1640625" bestFit="1" customWidth="1"/>
    <col min="2" max="2" width="48" bestFit="1" customWidth="1"/>
    <col min="3" max="3" width="12.33203125" style="1" bestFit="1" customWidth="1"/>
    <col min="4" max="4" width="5.1640625" customWidth="1"/>
    <col min="5" max="5" width="11" customWidth="1"/>
    <col min="6" max="6" width="10.83203125" customWidth="1"/>
    <col min="7" max="7" width="8.5" bestFit="1" customWidth="1"/>
    <col min="8" max="8" width="7.6640625" bestFit="1" customWidth="1"/>
    <col min="9" max="9" width="2.83203125" customWidth="1"/>
    <col min="10" max="10" width="13.6640625" style="11" bestFit="1" customWidth="1"/>
    <col min="13" max="13" width="2.1640625" customWidth="1"/>
    <col min="15" max="15" width="11.5" bestFit="1" customWidth="1"/>
    <col min="16" max="16" width="9.33203125" bestFit="1" customWidth="1"/>
    <col min="17" max="17" width="7.83203125" bestFit="1" customWidth="1"/>
    <col min="18" max="18" width="7.6640625" bestFit="1" customWidth="1"/>
    <col min="19" max="19" width="2.1640625" customWidth="1"/>
    <col min="21" max="21" width="11.5" bestFit="1" customWidth="1"/>
    <col min="23" max="23" width="3.1640625" customWidth="1"/>
    <col min="24" max="24" width="4" bestFit="1" customWidth="1"/>
    <col min="25" max="25" width="23.6640625" customWidth="1"/>
    <col min="26" max="26" width="12.1640625" customWidth="1"/>
    <col min="27" max="27" width="14.6640625" bestFit="1" customWidth="1"/>
    <col min="29" max="29" width="2.1640625" customWidth="1"/>
    <col min="43" max="43" width="17.1640625" customWidth="1"/>
    <col min="44" max="44" width="12.33203125" bestFit="1" customWidth="1"/>
  </cols>
  <sheetData>
    <row r="1" spans="1:45" s="21" customFormat="1" x14ac:dyDescent="0.2">
      <c r="A1" s="37" t="s">
        <v>54</v>
      </c>
      <c r="B1" s="37"/>
      <c r="C1" s="37"/>
      <c r="D1" s="37"/>
      <c r="E1" s="37"/>
      <c r="F1" s="37"/>
      <c r="G1" s="37"/>
      <c r="H1" s="37"/>
      <c r="J1" s="38" t="s">
        <v>59</v>
      </c>
      <c r="K1" s="38"/>
      <c r="L1" s="38"/>
      <c r="N1" s="38" t="s">
        <v>62</v>
      </c>
      <c r="O1" s="38"/>
      <c r="P1" s="38"/>
      <c r="Q1" s="38"/>
      <c r="R1" s="38"/>
      <c r="T1" s="38" t="s">
        <v>64</v>
      </c>
      <c r="U1" s="38"/>
      <c r="V1" s="38"/>
      <c r="X1" s="38" t="s">
        <v>88</v>
      </c>
      <c r="Y1" s="38"/>
      <c r="Z1" s="38"/>
      <c r="AA1" s="38"/>
      <c r="AB1" s="38"/>
      <c r="AD1" s="38" t="s">
        <v>90</v>
      </c>
      <c r="AE1" s="38"/>
      <c r="AQ1" s="38" t="s">
        <v>90</v>
      </c>
      <c r="AR1" s="38"/>
    </row>
    <row r="2" spans="1:45" ht="17" thickBot="1" x14ac:dyDescent="0.25">
      <c r="A2" s="4" t="s">
        <v>0</v>
      </c>
      <c r="B2" s="4" t="s">
        <v>2</v>
      </c>
      <c r="C2" s="5" t="s">
        <v>45</v>
      </c>
      <c r="D2" s="5" t="s">
        <v>44</v>
      </c>
      <c r="E2" s="5" t="s">
        <v>3</v>
      </c>
      <c r="F2" s="5" t="s">
        <v>4</v>
      </c>
      <c r="G2" s="5" t="s">
        <v>43</v>
      </c>
      <c r="H2" s="5" t="s">
        <v>15</v>
      </c>
      <c r="J2" s="12" t="s">
        <v>0</v>
      </c>
      <c r="K2" s="5" t="s">
        <v>44</v>
      </c>
      <c r="L2" s="5" t="s">
        <v>58</v>
      </c>
      <c r="N2" s="12" t="s">
        <v>0</v>
      </c>
      <c r="O2" s="5" t="s">
        <v>3</v>
      </c>
      <c r="P2" s="5" t="s">
        <v>4</v>
      </c>
      <c r="Q2" s="5" t="s">
        <v>61</v>
      </c>
      <c r="R2" s="5" t="s">
        <v>15</v>
      </c>
      <c r="T2" s="12" t="s">
        <v>0</v>
      </c>
      <c r="U2" s="5" t="s">
        <v>44</v>
      </c>
      <c r="V2" s="5" t="s">
        <v>58</v>
      </c>
      <c r="W2" s="1"/>
      <c r="X2" s="4" t="s">
        <v>83</v>
      </c>
      <c r="Y2" s="4" t="s">
        <v>84</v>
      </c>
      <c r="Z2" s="5" t="s">
        <v>85</v>
      </c>
      <c r="AA2" s="5" t="s">
        <v>86</v>
      </c>
      <c r="AB2" s="5" t="s">
        <v>87</v>
      </c>
      <c r="AD2" s="5" t="s">
        <v>87</v>
      </c>
      <c r="AE2" s="5" t="s">
        <v>89</v>
      </c>
      <c r="AQ2" s="5" t="s">
        <v>87</v>
      </c>
      <c r="AR2" s="5" t="s">
        <v>89</v>
      </c>
    </row>
    <row r="3" spans="1:45" ht="17" thickTop="1" x14ac:dyDescent="0.2">
      <c r="A3" t="s">
        <v>48</v>
      </c>
      <c r="B3" t="s">
        <v>34</v>
      </c>
      <c r="C3" s="28">
        <v>45726</v>
      </c>
      <c r="D3" s="1">
        <v>1</v>
      </c>
      <c r="E3" s="2">
        <v>1357748</v>
      </c>
      <c r="F3" s="2">
        <v>51000</v>
      </c>
      <c r="G3" s="2">
        <v>3129</v>
      </c>
      <c r="H3" s="3">
        <v>16</v>
      </c>
      <c r="J3" s="11" t="s">
        <v>48</v>
      </c>
      <c r="K3" s="1">
        <f>D10</f>
        <v>7</v>
      </c>
      <c r="L3" s="18">
        <f>(100/$K$11)*K3</f>
        <v>18.918918918918919</v>
      </c>
      <c r="N3" s="11" t="s">
        <v>48</v>
      </c>
      <c r="O3" s="30">
        <f>E10</f>
        <v>16163288</v>
      </c>
      <c r="P3" s="30">
        <f t="shared" ref="P3:R3" si="0">F10</f>
        <v>589000</v>
      </c>
      <c r="Q3" s="30">
        <f t="shared" si="0"/>
        <v>37884</v>
      </c>
      <c r="R3" s="30">
        <f t="shared" si="0"/>
        <v>120</v>
      </c>
      <c r="T3" s="11" t="s">
        <v>48</v>
      </c>
      <c r="U3" s="2">
        <f>(O3)</f>
        <v>16163288</v>
      </c>
      <c r="V3" s="18">
        <f>(100/$U$11)*U3</f>
        <v>13.261691228268358</v>
      </c>
      <c r="X3" s="40">
        <v>15</v>
      </c>
      <c r="Y3" s="40" t="s">
        <v>76</v>
      </c>
      <c r="Z3" s="41">
        <v>8133196</v>
      </c>
      <c r="AA3" s="41">
        <v>7025245</v>
      </c>
      <c r="AB3" s="42">
        <v>0.27394675925925926</v>
      </c>
      <c r="AD3" s="45">
        <v>1.3888888888888889E-3</v>
      </c>
      <c r="AE3" s="2">
        <v>627324</v>
      </c>
      <c r="AQ3" s="34">
        <v>3.472222222222222E-3</v>
      </c>
      <c r="AR3" s="30">
        <v>627324</v>
      </c>
      <c r="AS3" s="34"/>
    </row>
    <row r="4" spans="1:45" x14ac:dyDescent="0.2">
      <c r="B4" t="s">
        <v>35</v>
      </c>
      <c r="C4" s="28">
        <v>45726</v>
      </c>
      <c r="D4" s="1">
        <v>1</v>
      </c>
      <c r="E4" s="2">
        <v>1360173</v>
      </c>
      <c r="F4" s="2">
        <v>39000</v>
      </c>
      <c r="G4" s="2">
        <v>2994</v>
      </c>
      <c r="H4" s="3">
        <v>16</v>
      </c>
      <c r="J4" s="11" t="s">
        <v>47</v>
      </c>
      <c r="K4" s="1">
        <f>D15</f>
        <v>4</v>
      </c>
      <c r="L4" s="18">
        <f t="shared" ref="L4:L11" si="1">(100/$K$11)*K4</f>
        <v>10.810810810810811</v>
      </c>
      <c r="N4" s="11" t="s">
        <v>47</v>
      </c>
      <c r="O4" s="30">
        <f>E15</f>
        <v>16638274</v>
      </c>
      <c r="P4" s="30">
        <f t="shared" ref="P4:R4" si="2">F15</f>
        <v>594000</v>
      </c>
      <c r="Q4" s="30">
        <f t="shared" si="2"/>
        <v>14245</v>
      </c>
      <c r="R4" s="30">
        <f t="shared" si="2"/>
        <v>93</v>
      </c>
      <c r="T4" s="11" t="s">
        <v>47</v>
      </c>
      <c r="U4" s="2">
        <f t="shared" ref="U4:U10" si="3">(O4)</f>
        <v>16638274</v>
      </c>
      <c r="V4" s="18">
        <f t="shared" ref="V4:V10" si="4">(100/$U$11)*U4</f>
        <v>13.651408819747905</v>
      </c>
      <c r="X4" s="40">
        <v>8</v>
      </c>
      <c r="Y4" s="40" t="s">
        <v>79</v>
      </c>
      <c r="Z4" s="41">
        <v>6905234</v>
      </c>
      <c r="AA4" s="41">
        <v>7933105</v>
      </c>
      <c r="AB4" s="42">
        <v>0.14840277777777777</v>
      </c>
      <c r="AD4" s="45">
        <v>2.2222222222222223E-2</v>
      </c>
      <c r="AE4" s="2">
        <v>2790345</v>
      </c>
      <c r="AQ4" s="34">
        <v>1.0416666666666666E-2</v>
      </c>
      <c r="AR4" s="30">
        <v>1461631</v>
      </c>
      <c r="AS4" s="35"/>
    </row>
    <row r="5" spans="1:45" x14ac:dyDescent="0.2">
      <c r="B5" t="s">
        <v>36</v>
      </c>
      <c r="C5" s="28">
        <v>45726</v>
      </c>
      <c r="D5" s="1">
        <v>1</v>
      </c>
      <c r="E5" s="2">
        <v>1769224</v>
      </c>
      <c r="F5" s="2">
        <v>70000</v>
      </c>
      <c r="G5" s="2">
        <v>3053</v>
      </c>
      <c r="H5" s="3">
        <v>14</v>
      </c>
      <c r="J5" s="11" t="s">
        <v>49</v>
      </c>
      <c r="K5" s="1">
        <f>D18</f>
        <v>2</v>
      </c>
      <c r="L5" s="18">
        <f t="shared" si="1"/>
        <v>5.4054054054054053</v>
      </c>
      <c r="N5" s="11" t="s">
        <v>49</v>
      </c>
      <c r="O5" s="30">
        <f>E18</f>
        <v>8816508</v>
      </c>
      <c r="P5" s="30">
        <f t="shared" ref="P5:R5" si="5">F18</f>
        <v>342000</v>
      </c>
      <c r="Q5" s="30">
        <f t="shared" si="5"/>
        <v>7338</v>
      </c>
      <c r="R5" s="30">
        <f t="shared" si="5"/>
        <v>42</v>
      </c>
      <c r="T5" s="11" t="s">
        <v>49</v>
      </c>
      <c r="U5" s="2">
        <f t="shared" si="3"/>
        <v>8816508</v>
      </c>
      <c r="V5" s="18">
        <f t="shared" si="4"/>
        <v>7.2337884969665698</v>
      </c>
      <c r="X5" s="40">
        <v>12</v>
      </c>
      <c r="Y5" s="40" t="s">
        <v>77</v>
      </c>
      <c r="Z5" s="41">
        <v>6598593</v>
      </c>
      <c r="AA5" s="41">
        <v>5571983</v>
      </c>
      <c r="AB5" s="42">
        <v>0.23300925925925925</v>
      </c>
      <c r="AD5" s="45">
        <v>4.3055555555555555E-2</v>
      </c>
      <c r="AE5" s="2">
        <v>4337889</v>
      </c>
      <c r="AQ5" s="34">
        <v>1.7361111111111112E-2</v>
      </c>
      <c r="AR5" s="30">
        <v>2282786</v>
      </c>
    </row>
    <row r="6" spans="1:45" x14ac:dyDescent="0.2">
      <c r="B6" t="s">
        <v>37</v>
      </c>
      <c r="C6" s="28">
        <v>45726</v>
      </c>
      <c r="D6" s="1">
        <v>1</v>
      </c>
      <c r="E6" s="2">
        <v>3270553</v>
      </c>
      <c r="F6" s="2">
        <v>99000</v>
      </c>
      <c r="G6" s="2">
        <v>8449</v>
      </c>
      <c r="H6" s="3">
        <v>18</v>
      </c>
      <c r="J6" s="11" t="s">
        <v>1</v>
      </c>
      <c r="K6" s="1">
        <f>D26</f>
        <v>7</v>
      </c>
      <c r="L6" s="18">
        <f t="shared" si="1"/>
        <v>18.918918918918919</v>
      </c>
      <c r="N6" s="11" t="s">
        <v>1</v>
      </c>
      <c r="O6" s="30">
        <f>E26</f>
        <v>28199596</v>
      </c>
      <c r="P6" s="30">
        <f t="shared" ref="P6:R6" si="6">F26</f>
        <v>996000</v>
      </c>
      <c r="Q6" s="30">
        <f t="shared" si="6"/>
        <v>30893</v>
      </c>
      <c r="R6" s="30">
        <f t="shared" si="6"/>
        <v>213</v>
      </c>
      <c r="T6" s="11" t="s">
        <v>1</v>
      </c>
      <c r="U6" s="2">
        <f t="shared" si="3"/>
        <v>28199596</v>
      </c>
      <c r="V6" s="18">
        <f t="shared" si="4"/>
        <v>23.137268538054354</v>
      </c>
      <c r="X6" s="40">
        <v>10</v>
      </c>
      <c r="Y6" s="40" t="s">
        <v>78</v>
      </c>
      <c r="Z6" s="41">
        <v>6171389</v>
      </c>
      <c r="AA6" s="41">
        <v>7824175</v>
      </c>
      <c r="AB6" s="42">
        <v>0.18981481481481483</v>
      </c>
      <c r="AD6" s="45">
        <v>6.3888888888888884E-2</v>
      </c>
      <c r="AE6" s="2">
        <v>6089955</v>
      </c>
      <c r="AQ6" s="34">
        <v>2.4305555555555556E-2</v>
      </c>
      <c r="AR6" s="30">
        <v>2790345</v>
      </c>
    </row>
    <row r="7" spans="1:45" x14ac:dyDescent="0.2">
      <c r="B7" t="s">
        <v>38</v>
      </c>
      <c r="C7" s="28">
        <v>45726</v>
      </c>
      <c r="D7" s="1">
        <v>1</v>
      </c>
      <c r="E7" s="2">
        <v>3437650</v>
      </c>
      <c r="F7" s="2">
        <v>156000</v>
      </c>
      <c r="G7" s="2">
        <v>7355</v>
      </c>
      <c r="H7" s="3">
        <v>14</v>
      </c>
      <c r="J7" s="11" t="s">
        <v>56</v>
      </c>
      <c r="K7" s="1">
        <f>D35</f>
        <v>8</v>
      </c>
      <c r="L7" s="18">
        <f t="shared" si="1"/>
        <v>21.621621621621621</v>
      </c>
      <c r="N7" s="11" t="s">
        <v>56</v>
      </c>
      <c r="O7" s="30">
        <f>E35</f>
        <v>5412571</v>
      </c>
      <c r="P7" s="30">
        <f t="shared" ref="P7:R7" si="7">F35</f>
        <v>155200</v>
      </c>
      <c r="Q7" s="30">
        <f t="shared" si="7"/>
        <v>8826</v>
      </c>
      <c r="R7" s="30">
        <f t="shared" si="7"/>
        <v>153</v>
      </c>
      <c r="T7" s="11" t="s">
        <v>56</v>
      </c>
      <c r="U7" s="2">
        <f t="shared" si="3"/>
        <v>5412571</v>
      </c>
      <c r="V7" s="18">
        <f t="shared" si="4"/>
        <v>4.440918540403394</v>
      </c>
      <c r="X7" s="40">
        <v>4</v>
      </c>
      <c r="Y7" s="40" t="s">
        <v>81</v>
      </c>
      <c r="Z7" s="41">
        <v>5479406</v>
      </c>
      <c r="AA7" s="41">
        <v>7532580</v>
      </c>
      <c r="AB7" s="42">
        <v>7.435185185185185E-2</v>
      </c>
      <c r="AD7" s="45">
        <v>8.4722222222222227E-2</v>
      </c>
      <c r="AE7" s="2">
        <v>7563292</v>
      </c>
      <c r="AQ7" s="34">
        <v>3.125E-2</v>
      </c>
      <c r="AR7" s="30">
        <v>3457721</v>
      </c>
    </row>
    <row r="8" spans="1:45" x14ac:dyDescent="0.2">
      <c r="B8" t="s">
        <v>39</v>
      </c>
      <c r="C8" s="28">
        <v>45726</v>
      </c>
      <c r="D8" s="1">
        <v>1</v>
      </c>
      <c r="E8" s="2">
        <v>2331545</v>
      </c>
      <c r="F8" s="2">
        <v>77000</v>
      </c>
      <c r="G8" s="2">
        <v>6535</v>
      </c>
      <c r="H8" s="3">
        <v>22</v>
      </c>
      <c r="J8" s="11" t="s">
        <v>57</v>
      </c>
      <c r="K8" s="1">
        <f>D43</f>
        <v>7</v>
      </c>
      <c r="L8" s="18">
        <f t="shared" si="1"/>
        <v>18.918918918918919</v>
      </c>
      <c r="N8" s="11" t="s">
        <v>57</v>
      </c>
      <c r="O8" s="30">
        <f>E43</f>
        <v>42171534</v>
      </c>
      <c r="P8" s="30">
        <f t="shared" ref="P8:R8" si="8">F43</f>
        <v>1035000</v>
      </c>
      <c r="Q8" s="30">
        <f t="shared" si="8"/>
        <v>245216</v>
      </c>
      <c r="R8" s="30">
        <f t="shared" si="8"/>
        <v>174</v>
      </c>
      <c r="T8" s="11" t="s">
        <v>57</v>
      </c>
      <c r="U8" s="2">
        <f t="shared" si="3"/>
        <v>42171534</v>
      </c>
      <c r="V8" s="18">
        <f t="shared" si="4"/>
        <v>34.600995944044357</v>
      </c>
      <c r="X8" s="40">
        <v>6</v>
      </c>
      <c r="Y8" s="40" t="s">
        <v>80</v>
      </c>
      <c r="Z8" s="41">
        <v>5089634</v>
      </c>
      <c r="AA8" s="41">
        <v>8799899</v>
      </c>
      <c r="AB8" s="42">
        <v>0.1155324074074074</v>
      </c>
      <c r="AD8" s="45">
        <v>0.10555555555555556</v>
      </c>
      <c r="AE8" s="2">
        <v>9189762</v>
      </c>
      <c r="AQ8" s="34">
        <v>3.8194444444444448E-2</v>
      </c>
      <c r="AR8" s="30">
        <v>3821829</v>
      </c>
    </row>
    <row r="9" spans="1:45" ht="17" thickBot="1" x14ac:dyDescent="0.25">
      <c r="A9" s="14"/>
      <c r="B9" s="14" t="s">
        <v>42</v>
      </c>
      <c r="C9" s="29">
        <v>45726</v>
      </c>
      <c r="D9" s="15">
        <v>1</v>
      </c>
      <c r="E9" s="17">
        <v>2636395</v>
      </c>
      <c r="F9" s="17">
        <v>97000</v>
      </c>
      <c r="G9" s="17">
        <v>6369</v>
      </c>
      <c r="H9" s="16">
        <v>20</v>
      </c>
      <c r="J9" s="11" t="s">
        <v>52</v>
      </c>
      <c r="K9" s="1">
        <f>D46</f>
        <v>1</v>
      </c>
      <c r="L9" s="18">
        <f t="shared" si="1"/>
        <v>2.7027027027027026</v>
      </c>
      <c r="N9" s="11" t="s">
        <v>52</v>
      </c>
      <c r="O9" s="30">
        <f>E46</f>
        <v>1799563</v>
      </c>
      <c r="P9" s="30">
        <f t="shared" ref="P9:R9" si="9">F46</f>
        <v>49000</v>
      </c>
      <c r="Q9" s="30">
        <f t="shared" si="9"/>
        <v>4706</v>
      </c>
      <c r="R9" s="30">
        <f t="shared" si="9"/>
        <v>432</v>
      </c>
      <c r="T9" s="11" t="s">
        <v>52</v>
      </c>
      <c r="U9" s="2">
        <f t="shared" si="3"/>
        <v>1799563</v>
      </c>
      <c r="V9" s="18">
        <f t="shared" si="4"/>
        <v>1.4765095351772666</v>
      </c>
      <c r="X9" s="40">
        <v>2</v>
      </c>
      <c r="Y9" s="40" t="s">
        <v>82</v>
      </c>
      <c r="Z9" s="41">
        <v>3794082</v>
      </c>
      <c r="AA9" s="41">
        <v>3821829</v>
      </c>
      <c r="AB9" s="43">
        <v>51.17</v>
      </c>
      <c r="AD9" s="45">
        <v>0.12638888888888888</v>
      </c>
      <c r="AE9" s="2">
        <v>8778286</v>
      </c>
      <c r="AQ9" s="34">
        <v>4.5138888888888888E-2</v>
      </c>
      <c r="AR9" s="30">
        <v>4377889</v>
      </c>
    </row>
    <row r="10" spans="1:45" ht="17" thickBot="1" x14ac:dyDescent="0.25">
      <c r="B10" s="6"/>
      <c r="C10" s="7" t="s">
        <v>46</v>
      </c>
      <c r="D10" s="7">
        <f>SUM(D3:D9)</f>
        <v>7</v>
      </c>
      <c r="E10" s="7">
        <f t="shared" ref="E10:H10" si="10">SUM(E3:E9)</f>
        <v>16163288</v>
      </c>
      <c r="F10" s="7">
        <f t="shared" si="10"/>
        <v>589000</v>
      </c>
      <c r="G10" s="7">
        <f t="shared" si="10"/>
        <v>37884</v>
      </c>
      <c r="H10" s="7">
        <f t="shared" si="10"/>
        <v>120</v>
      </c>
      <c r="J10" s="19" t="s">
        <v>53</v>
      </c>
      <c r="K10" s="15">
        <f>D49</f>
        <v>1</v>
      </c>
      <c r="L10" s="20">
        <f t="shared" si="1"/>
        <v>2.7027027027027026</v>
      </c>
      <c r="N10" s="19" t="s">
        <v>53</v>
      </c>
      <c r="O10" s="31">
        <f>E49</f>
        <v>2678204</v>
      </c>
      <c r="P10" s="31">
        <f t="shared" ref="P10:R10" si="11">F49</f>
        <v>111000</v>
      </c>
      <c r="Q10" s="31">
        <f t="shared" si="11"/>
        <v>3993</v>
      </c>
      <c r="R10" s="31">
        <f t="shared" si="11"/>
        <v>54</v>
      </c>
      <c r="T10" s="19" t="s">
        <v>53</v>
      </c>
      <c r="U10" s="17">
        <f t="shared" si="3"/>
        <v>2678204</v>
      </c>
      <c r="V10" s="20">
        <f t="shared" si="4"/>
        <v>2.1974188973377959</v>
      </c>
      <c r="X10" s="40">
        <v>3</v>
      </c>
      <c r="Y10" s="40" t="s">
        <v>74</v>
      </c>
      <c r="Z10" s="41">
        <v>946711</v>
      </c>
      <c r="AA10" s="41">
        <v>5502062</v>
      </c>
      <c r="AB10" s="42">
        <v>5.9120370370370372E-2</v>
      </c>
      <c r="AC10" s="44"/>
      <c r="AD10" s="46">
        <v>0.14722222222222223</v>
      </c>
      <c r="AE10" s="41">
        <v>6772377</v>
      </c>
      <c r="AQ10" s="34">
        <v>5.2083333333333336E-2</v>
      </c>
      <c r="AR10" s="30">
        <v>5081714</v>
      </c>
    </row>
    <row r="11" spans="1:45" x14ac:dyDescent="0.2">
      <c r="A11" t="s">
        <v>47</v>
      </c>
      <c r="B11" t="s">
        <v>6</v>
      </c>
      <c r="C11" s="28">
        <v>45867</v>
      </c>
      <c r="D11" s="1">
        <v>1</v>
      </c>
      <c r="E11" s="2">
        <v>4489627</v>
      </c>
      <c r="F11" s="2">
        <v>141000</v>
      </c>
      <c r="G11" s="2">
        <v>4437</v>
      </c>
      <c r="H11" s="3">
        <v>22</v>
      </c>
      <c r="J11" s="11" t="s">
        <v>60</v>
      </c>
      <c r="K11" s="1">
        <f>SUM(K3:K10)</f>
        <v>37</v>
      </c>
      <c r="L11" s="18">
        <f t="shared" si="1"/>
        <v>100</v>
      </c>
      <c r="N11" s="11" t="s">
        <v>60</v>
      </c>
      <c r="O11" s="30">
        <f>SUM(O3:O10)</f>
        <v>121879538</v>
      </c>
      <c r="P11" s="30">
        <f t="shared" ref="P11:R11" si="12">SUM(P3:P10)</f>
        <v>3871200</v>
      </c>
      <c r="Q11" s="30">
        <f t="shared" si="12"/>
        <v>353101</v>
      </c>
      <c r="R11" s="30">
        <f t="shared" si="12"/>
        <v>1281</v>
      </c>
      <c r="T11" s="11" t="s">
        <v>60</v>
      </c>
      <c r="U11" s="2">
        <f>SUM(U3:U10)</f>
        <v>121879538</v>
      </c>
      <c r="V11" s="18">
        <f>(100/$U$11)*U11</f>
        <v>100</v>
      </c>
      <c r="X11" s="40">
        <v>11</v>
      </c>
      <c r="Y11" s="40" t="s">
        <v>70</v>
      </c>
      <c r="Z11" s="41">
        <v>898052</v>
      </c>
      <c r="AA11" s="41">
        <v>7293434</v>
      </c>
      <c r="AB11" s="42">
        <v>0.21032407407407408</v>
      </c>
      <c r="AC11" s="44"/>
      <c r="AD11" s="46">
        <v>0.16805555555555557</v>
      </c>
      <c r="AE11" s="41">
        <v>9103466</v>
      </c>
      <c r="AQ11" s="34">
        <v>5.9027777777777776E-2</v>
      </c>
      <c r="AR11" s="30">
        <v>5502062</v>
      </c>
    </row>
    <row r="12" spans="1:45" x14ac:dyDescent="0.2">
      <c r="B12" t="s">
        <v>41</v>
      </c>
      <c r="C12" s="28">
        <v>45856</v>
      </c>
      <c r="D12" s="1">
        <v>1</v>
      </c>
      <c r="E12" s="2">
        <v>4898190</v>
      </c>
      <c r="F12" s="2">
        <v>229000</v>
      </c>
      <c r="G12" s="2">
        <v>3635</v>
      </c>
      <c r="H12" s="3">
        <v>26</v>
      </c>
      <c r="T12" s="11"/>
      <c r="X12" s="40">
        <v>7</v>
      </c>
      <c r="Y12" s="40" t="s">
        <v>72</v>
      </c>
      <c r="Z12" s="41">
        <v>849643</v>
      </c>
      <c r="AA12" s="41">
        <v>7651872</v>
      </c>
      <c r="AB12" s="42">
        <v>0.13109953703703703</v>
      </c>
      <c r="AC12" s="44"/>
      <c r="AD12" s="46">
        <v>0.18888888888888888</v>
      </c>
      <c r="AE12" s="41">
        <v>7824175</v>
      </c>
      <c r="AQ12" s="34">
        <v>6.5972222222222224E-2</v>
      </c>
      <c r="AR12" s="30">
        <v>6089955</v>
      </c>
    </row>
    <row r="13" spans="1:45" x14ac:dyDescent="0.2">
      <c r="B13" t="s">
        <v>32</v>
      </c>
      <c r="C13" s="28">
        <v>45848</v>
      </c>
      <c r="D13" s="1">
        <v>1</v>
      </c>
      <c r="E13" s="2">
        <v>3480218</v>
      </c>
      <c r="F13" s="2">
        <v>122000</v>
      </c>
      <c r="G13" s="2">
        <v>4225</v>
      </c>
      <c r="H13" s="3">
        <v>25</v>
      </c>
      <c r="N13" s="38" t="s">
        <v>63</v>
      </c>
      <c r="O13" s="38"/>
      <c r="P13" s="38"/>
      <c r="Q13" s="38"/>
      <c r="R13" s="38"/>
      <c r="T13" s="38" t="s">
        <v>65</v>
      </c>
      <c r="U13" s="38"/>
      <c r="V13" s="38"/>
      <c r="X13" s="40">
        <v>1</v>
      </c>
      <c r="Y13" s="40" t="s">
        <v>75</v>
      </c>
      <c r="Z13" s="41">
        <v>787838</v>
      </c>
      <c r="AA13" s="41">
        <v>2790345</v>
      </c>
      <c r="AB13" s="43">
        <v>26.32</v>
      </c>
      <c r="AC13" s="44"/>
      <c r="AD13" s="46">
        <v>0.20972222222222223</v>
      </c>
      <c r="AE13" s="41">
        <v>7293434</v>
      </c>
      <c r="AQ13" s="34">
        <v>7.2916666666666671E-2</v>
      </c>
      <c r="AR13" s="30">
        <v>7418737</v>
      </c>
    </row>
    <row r="14" spans="1:45" ht="17" thickBot="1" x14ac:dyDescent="0.25">
      <c r="A14" s="14"/>
      <c r="B14" s="14" t="s">
        <v>33</v>
      </c>
      <c r="C14" s="29">
        <v>45845</v>
      </c>
      <c r="D14" s="15">
        <v>1</v>
      </c>
      <c r="E14" s="17">
        <v>3770239</v>
      </c>
      <c r="F14" s="17">
        <v>102000</v>
      </c>
      <c r="G14" s="17">
        <v>1948</v>
      </c>
      <c r="H14" s="16">
        <v>20</v>
      </c>
      <c r="N14" s="12" t="s">
        <v>0</v>
      </c>
      <c r="O14" s="5" t="s">
        <v>3</v>
      </c>
      <c r="P14" s="5" t="s">
        <v>4</v>
      </c>
      <c r="Q14" s="5" t="s">
        <v>61</v>
      </c>
      <c r="R14" s="5" t="s">
        <v>15</v>
      </c>
      <c r="T14" s="12" t="s">
        <v>0</v>
      </c>
      <c r="U14" s="5" t="s">
        <v>44</v>
      </c>
      <c r="V14" s="5" t="s">
        <v>58</v>
      </c>
      <c r="X14" s="40">
        <v>13</v>
      </c>
      <c r="Y14" s="40" t="s">
        <v>69</v>
      </c>
      <c r="Z14" s="41">
        <v>665533</v>
      </c>
      <c r="AA14" s="41">
        <v>6912678</v>
      </c>
      <c r="AB14" s="42">
        <v>0.2517476851851852</v>
      </c>
      <c r="AC14" s="44"/>
      <c r="AD14" s="45">
        <v>0.23055555555555557</v>
      </c>
      <c r="AE14" s="2">
        <v>5571983</v>
      </c>
      <c r="AQ14" s="34">
        <v>7.9861111111111105E-2</v>
      </c>
      <c r="AR14" s="30">
        <v>7532580</v>
      </c>
    </row>
    <row r="15" spans="1:45" x14ac:dyDescent="0.2">
      <c r="B15" s="6"/>
      <c r="C15" s="7" t="s">
        <v>46</v>
      </c>
      <c r="D15" s="7">
        <f>SUM(D11:D14)</f>
        <v>4</v>
      </c>
      <c r="E15" s="7">
        <f>SUM(E11:E14)</f>
        <v>16638274</v>
      </c>
      <c r="F15" s="7">
        <f>SUM(F11:F14)</f>
        <v>594000</v>
      </c>
      <c r="G15" s="7">
        <f>SUM(G11:G14)</f>
        <v>14245</v>
      </c>
      <c r="H15" s="7">
        <f>SUM(H11:H14)</f>
        <v>93</v>
      </c>
      <c r="N15" s="11" t="s">
        <v>48</v>
      </c>
      <c r="O15" s="30">
        <f>(O3/$K$3)</f>
        <v>2309041.1428571427</v>
      </c>
      <c r="P15" s="30">
        <f>(P3/$K$3)</f>
        <v>84142.857142857145</v>
      </c>
      <c r="Q15" s="30">
        <f>(Q3/$K$3)</f>
        <v>5412</v>
      </c>
      <c r="R15" s="30">
        <f>(R3/$K$3)</f>
        <v>17.142857142857142</v>
      </c>
      <c r="T15" s="11" t="s">
        <v>48</v>
      </c>
      <c r="U15" s="2">
        <f>P3</f>
        <v>589000</v>
      </c>
      <c r="V15" s="18">
        <f>(100/$U$23)*U15</f>
        <v>15.214920438107047</v>
      </c>
      <c r="X15" s="40">
        <v>9</v>
      </c>
      <c r="Y15" s="40" t="s">
        <v>71</v>
      </c>
      <c r="Z15" s="41">
        <v>533297</v>
      </c>
      <c r="AA15" s="41">
        <v>7030074</v>
      </c>
      <c r="AB15" s="42">
        <v>0.16993055555555556</v>
      </c>
      <c r="AC15" s="44"/>
      <c r="AD15" s="45">
        <v>0.25138888888888888</v>
      </c>
      <c r="AE15" s="2">
        <v>6912678</v>
      </c>
      <c r="AQ15" s="34">
        <v>8.6805555555555552E-2</v>
      </c>
      <c r="AR15" s="30">
        <v>7563292</v>
      </c>
    </row>
    <row r="16" spans="1:45" x14ac:dyDescent="0.2">
      <c r="A16" t="s">
        <v>49</v>
      </c>
      <c r="B16" t="s">
        <v>30</v>
      </c>
      <c r="C16" s="28">
        <v>45859</v>
      </c>
      <c r="D16" s="1">
        <v>1</v>
      </c>
      <c r="E16" s="2">
        <v>4579443</v>
      </c>
      <c r="F16" s="2">
        <v>210000</v>
      </c>
      <c r="G16" s="2">
        <v>5509</v>
      </c>
      <c r="H16" s="3">
        <v>22</v>
      </c>
      <c r="N16" s="11" t="s">
        <v>47</v>
      </c>
      <c r="O16" s="30">
        <f>(O4/$K$4)</f>
        <v>4159568.5</v>
      </c>
      <c r="P16" s="30">
        <f>(P4/$K$4)</f>
        <v>148500</v>
      </c>
      <c r="Q16" s="30">
        <f>(Q4/$K$4)</f>
        <v>3561.25</v>
      </c>
      <c r="R16" s="30">
        <f>(R4/$K$4)</f>
        <v>23.25</v>
      </c>
      <c r="T16" s="11" t="s">
        <v>47</v>
      </c>
      <c r="U16" s="2">
        <f t="shared" ref="U16:U22" si="13">P4</f>
        <v>594000</v>
      </c>
      <c r="V16" s="18">
        <f t="shared" ref="V16:V22" si="14">(100/$U$23)*U16</f>
        <v>15.344079355238687</v>
      </c>
      <c r="X16" s="40">
        <v>5</v>
      </c>
      <c r="Y16" s="40" t="s">
        <v>73</v>
      </c>
      <c r="Z16" s="41">
        <v>366203</v>
      </c>
      <c r="AA16" s="41">
        <v>8617064</v>
      </c>
      <c r="AB16" s="42">
        <v>9.2777777777777778E-2</v>
      </c>
      <c r="AC16" s="44"/>
      <c r="AD16" s="45">
        <v>0.2722222222222222</v>
      </c>
      <c r="AE16" s="2">
        <v>5910902</v>
      </c>
      <c r="AQ16" s="34">
        <v>9.375E-2</v>
      </c>
      <c r="AR16" s="30">
        <v>8617064</v>
      </c>
    </row>
    <row r="17" spans="1:44" ht="17" thickBot="1" x14ac:dyDescent="0.25">
      <c r="A17" s="14"/>
      <c r="B17" s="14" t="s">
        <v>31</v>
      </c>
      <c r="C17" s="29">
        <v>45852</v>
      </c>
      <c r="D17" s="15">
        <v>1</v>
      </c>
      <c r="E17" s="17">
        <v>4237065</v>
      </c>
      <c r="F17" s="17">
        <v>132000</v>
      </c>
      <c r="G17" s="17">
        <v>1829</v>
      </c>
      <c r="H17" s="16">
        <v>20</v>
      </c>
      <c r="N17" s="11" t="s">
        <v>49</v>
      </c>
      <c r="O17" s="30">
        <f>(O5/$K$5)</f>
        <v>4408254</v>
      </c>
      <c r="P17" s="30">
        <f t="shared" ref="P17:R17" si="15">(P5/$K$5)</f>
        <v>171000</v>
      </c>
      <c r="Q17" s="30">
        <f t="shared" si="15"/>
        <v>3669</v>
      </c>
      <c r="R17" s="30">
        <f t="shared" si="15"/>
        <v>21</v>
      </c>
      <c r="T17" s="11" t="s">
        <v>49</v>
      </c>
      <c r="U17" s="2">
        <f t="shared" si="13"/>
        <v>342000</v>
      </c>
      <c r="V17" s="18">
        <f t="shared" si="14"/>
        <v>8.834469931804092</v>
      </c>
      <c r="X17" s="40">
        <v>14</v>
      </c>
      <c r="Y17" s="40" t="s">
        <v>68</v>
      </c>
      <c r="Z17" s="41">
        <v>365294</v>
      </c>
      <c r="AA17" s="41">
        <v>5694471</v>
      </c>
      <c r="AB17" s="42">
        <v>0.26969907407407406</v>
      </c>
      <c r="AC17" s="44"/>
      <c r="AD17" s="45">
        <v>0.29305555555555557</v>
      </c>
      <c r="AE17" s="2">
        <v>7025245</v>
      </c>
      <c r="AQ17" s="34">
        <v>0.10069444444444445</v>
      </c>
      <c r="AR17" s="30">
        <v>8640602</v>
      </c>
    </row>
    <row r="18" spans="1:44" x14ac:dyDescent="0.2">
      <c r="B18" s="13"/>
      <c r="C18" s="7" t="s">
        <v>46</v>
      </c>
      <c r="D18" s="7">
        <f>SUM(D16:D17)</f>
        <v>2</v>
      </c>
      <c r="E18" s="7">
        <f t="shared" ref="E18:H18" si="16">SUM(E16:E17)</f>
        <v>8816508</v>
      </c>
      <c r="F18" s="7">
        <f t="shared" si="16"/>
        <v>342000</v>
      </c>
      <c r="G18" s="7">
        <f t="shared" si="16"/>
        <v>7338</v>
      </c>
      <c r="H18" s="7">
        <f t="shared" si="16"/>
        <v>42</v>
      </c>
      <c r="N18" s="11" t="s">
        <v>1</v>
      </c>
      <c r="O18" s="30">
        <f>(O6/$K$6)</f>
        <v>4028513.7142857141</v>
      </c>
      <c r="P18" s="30">
        <f t="shared" ref="P18:R18" si="17">(P6/$K$6)</f>
        <v>142285.71428571429</v>
      </c>
      <c r="Q18" s="30">
        <f t="shared" si="17"/>
        <v>4413.2857142857147</v>
      </c>
      <c r="R18" s="30">
        <f t="shared" si="17"/>
        <v>30.428571428571427</v>
      </c>
      <c r="T18" s="11" t="s">
        <v>1</v>
      </c>
      <c r="U18" s="2">
        <f t="shared" si="13"/>
        <v>996000</v>
      </c>
      <c r="V18" s="18">
        <f t="shared" si="14"/>
        <v>25.728456292622443</v>
      </c>
      <c r="AQ18" s="34">
        <v>0.1076388888888889</v>
      </c>
      <c r="AR18" s="30">
        <v>9189762</v>
      </c>
    </row>
    <row r="19" spans="1:44" x14ac:dyDescent="0.2">
      <c r="A19" t="s">
        <v>1</v>
      </c>
      <c r="B19" t="s">
        <v>24</v>
      </c>
      <c r="C19" s="28">
        <v>45863</v>
      </c>
      <c r="D19" s="1">
        <v>1</v>
      </c>
      <c r="E19" s="2">
        <v>2590016</v>
      </c>
      <c r="F19" s="2">
        <v>76000</v>
      </c>
      <c r="G19" s="1">
        <v>2440</v>
      </c>
      <c r="H19" s="3">
        <v>22</v>
      </c>
      <c r="N19" s="11" t="s">
        <v>56</v>
      </c>
      <c r="O19" s="30">
        <f>(O7/$K$7)</f>
        <v>676571.375</v>
      </c>
      <c r="P19" s="30">
        <f t="shared" ref="P19:R19" si="18">(P7/$K$7)</f>
        <v>19400</v>
      </c>
      <c r="Q19" s="30">
        <f t="shared" si="18"/>
        <v>1103.25</v>
      </c>
      <c r="R19" s="30">
        <f t="shared" si="18"/>
        <v>19.125</v>
      </c>
      <c r="T19" s="11" t="s">
        <v>56</v>
      </c>
      <c r="U19" s="2">
        <f t="shared" si="13"/>
        <v>155200</v>
      </c>
      <c r="V19" s="18">
        <f t="shared" si="14"/>
        <v>4.0090927877660674</v>
      </c>
      <c r="AQ19" s="34">
        <v>0.11458333333333333</v>
      </c>
      <c r="AR19" s="30">
        <v>8346556</v>
      </c>
    </row>
    <row r="20" spans="1:44" x14ac:dyDescent="0.2">
      <c r="B20" t="s">
        <v>25</v>
      </c>
      <c r="C20" s="28">
        <v>45863</v>
      </c>
      <c r="D20" s="1">
        <v>1</v>
      </c>
      <c r="E20" s="2">
        <v>1501290</v>
      </c>
      <c r="F20" s="2">
        <v>37000</v>
      </c>
      <c r="G20" s="2">
        <v>2206</v>
      </c>
      <c r="H20" s="3">
        <v>19</v>
      </c>
      <c r="N20" s="11" t="s">
        <v>57</v>
      </c>
      <c r="O20" s="30">
        <f>(O8/$K$8)</f>
        <v>6024504.8571428573</v>
      </c>
      <c r="P20" s="30">
        <f t="shared" ref="P20:R20" si="19">(P8/$K$8)</f>
        <v>147857.14285714287</v>
      </c>
      <c r="Q20" s="30">
        <f t="shared" si="19"/>
        <v>35030.857142857145</v>
      </c>
      <c r="R20" s="30">
        <f t="shared" si="19"/>
        <v>24.857142857142858</v>
      </c>
      <c r="T20" s="11" t="s">
        <v>57</v>
      </c>
      <c r="U20" s="2">
        <f t="shared" si="13"/>
        <v>1035000</v>
      </c>
      <c r="V20" s="18">
        <f t="shared" si="14"/>
        <v>26.735895846249225</v>
      </c>
      <c r="AQ20" s="34">
        <v>0.12152777777777778</v>
      </c>
      <c r="AR20" s="30">
        <v>8799899</v>
      </c>
    </row>
    <row r="21" spans="1:44" x14ac:dyDescent="0.2">
      <c r="B21" t="s">
        <v>26</v>
      </c>
      <c r="C21" s="28">
        <v>45863</v>
      </c>
      <c r="D21" s="1">
        <v>1</v>
      </c>
      <c r="E21" s="2">
        <v>953947</v>
      </c>
      <c r="F21" s="2">
        <v>28000</v>
      </c>
      <c r="G21" s="2">
        <v>1311</v>
      </c>
      <c r="H21" s="3">
        <v>18</v>
      </c>
      <c r="N21" s="11" t="s">
        <v>52</v>
      </c>
      <c r="O21" s="30">
        <f>(O9/$K$9)</f>
        <v>1799563</v>
      </c>
      <c r="P21" s="30">
        <f t="shared" ref="P21:R21" si="20">(P9/$K$9)</f>
        <v>49000</v>
      </c>
      <c r="Q21" s="30">
        <f t="shared" si="20"/>
        <v>4706</v>
      </c>
      <c r="R21" s="30">
        <f t="shared" si="20"/>
        <v>432</v>
      </c>
      <c r="T21" s="11" t="s">
        <v>52</v>
      </c>
      <c r="U21" s="2">
        <f t="shared" si="13"/>
        <v>49000</v>
      </c>
      <c r="V21" s="18">
        <f t="shared" si="14"/>
        <v>1.2657573878900599</v>
      </c>
      <c r="AQ21" s="34">
        <v>0.12847222222222221</v>
      </c>
      <c r="AR21" s="30">
        <v>8778286</v>
      </c>
    </row>
    <row r="22" spans="1:44" ht="17" thickBot="1" x14ac:dyDescent="0.25">
      <c r="B22" t="s">
        <v>27</v>
      </c>
      <c r="C22" s="28">
        <v>45863</v>
      </c>
      <c r="D22" s="1">
        <v>1</v>
      </c>
      <c r="E22" s="2">
        <v>1855885</v>
      </c>
      <c r="F22" s="2">
        <v>50000</v>
      </c>
      <c r="G22" s="2">
        <v>4448</v>
      </c>
      <c r="H22" s="3">
        <v>19</v>
      </c>
      <c r="N22" s="19" t="s">
        <v>53</v>
      </c>
      <c r="O22" s="31">
        <f>(O10/$K$10)</f>
        <v>2678204</v>
      </c>
      <c r="P22" s="31">
        <f t="shared" ref="P22:R22" si="21">(P10/$K$10)</f>
        <v>111000</v>
      </c>
      <c r="Q22" s="31">
        <f t="shared" si="21"/>
        <v>3993</v>
      </c>
      <c r="R22" s="31">
        <f t="shared" si="21"/>
        <v>54</v>
      </c>
      <c r="T22" s="19" t="s">
        <v>53</v>
      </c>
      <c r="U22" s="17">
        <f t="shared" si="13"/>
        <v>111000</v>
      </c>
      <c r="V22" s="20">
        <f t="shared" si="14"/>
        <v>2.8673279603223807</v>
      </c>
      <c r="AQ22" s="34">
        <v>0.13541666666666666</v>
      </c>
      <c r="AR22" s="30">
        <v>7651872</v>
      </c>
    </row>
    <row r="23" spans="1:44" x14ac:dyDescent="0.2">
      <c r="B23" t="s">
        <v>28</v>
      </c>
      <c r="C23" s="28">
        <v>45863</v>
      </c>
      <c r="D23" s="1">
        <v>1</v>
      </c>
      <c r="E23" s="2">
        <v>1535477</v>
      </c>
      <c r="F23" s="2">
        <v>56000</v>
      </c>
      <c r="G23" s="2">
        <v>2024</v>
      </c>
      <c r="H23" s="3">
        <v>15</v>
      </c>
      <c r="N23" s="11" t="s">
        <v>60</v>
      </c>
      <c r="O23" s="30">
        <f>(O11/$K$11)</f>
        <v>3294041.5675675673</v>
      </c>
      <c r="P23" s="30">
        <f>(P11/$K$11)</f>
        <v>104627.02702702703</v>
      </c>
      <c r="Q23" s="30">
        <f t="shared" ref="Q23:R23" si="22">(Q11/$K$11)</f>
        <v>9543.27027027027</v>
      </c>
      <c r="R23" s="30">
        <f t="shared" si="22"/>
        <v>34.621621621621621</v>
      </c>
      <c r="T23" s="11" t="s">
        <v>60</v>
      </c>
      <c r="U23" s="2">
        <f>SUM(U15:U22)</f>
        <v>3871200</v>
      </c>
      <c r="V23" s="18">
        <f>(100/U23)*U23</f>
        <v>100</v>
      </c>
      <c r="AQ23" s="34">
        <v>0.1423611111111111</v>
      </c>
      <c r="AR23" s="30">
        <v>7122795</v>
      </c>
    </row>
    <row r="24" spans="1:44" x14ac:dyDescent="0.2">
      <c r="B24" t="s">
        <v>29</v>
      </c>
      <c r="C24" s="28">
        <v>45863</v>
      </c>
      <c r="D24" s="1">
        <v>1</v>
      </c>
      <c r="E24" s="2">
        <v>1123518</v>
      </c>
      <c r="F24" s="2">
        <v>37000</v>
      </c>
      <c r="G24" s="2">
        <v>2233</v>
      </c>
      <c r="H24" s="3">
        <v>18</v>
      </c>
      <c r="T24" s="11"/>
      <c r="AQ24" s="34">
        <v>0.14930555555555555</v>
      </c>
      <c r="AR24" s="30">
        <v>6772377</v>
      </c>
    </row>
    <row r="25" spans="1:44" ht="17" thickBot="1" x14ac:dyDescent="0.25">
      <c r="A25" s="14"/>
      <c r="B25" s="14" t="s">
        <v>40</v>
      </c>
      <c r="C25" s="29">
        <v>45863</v>
      </c>
      <c r="D25" s="15">
        <v>1</v>
      </c>
      <c r="E25" s="17">
        <v>1006447</v>
      </c>
      <c r="F25" s="17">
        <v>28000</v>
      </c>
      <c r="G25" s="17">
        <v>1555</v>
      </c>
      <c r="H25" s="16">
        <v>18</v>
      </c>
      <c r="T25" s="38" t="s">
        <v>66</v>
      </c>
      <c r="U25" s="38"/>
      <c r="V25" s="38"/>
      <c r="AQ25" s="34">
        <v>0.15625</v>
      </c>
      <c r="AR25" s="30">
        <v>7933105</v>
      </c>
    </row>
    <row r="26" spans="1:44" ht="17" thickBot="1" x14ac:dyDescent="0.25">
      <c r="B26" s="6"/>
      <c r="C26" s="7" t="s">
        <v>46</v>
      </c>
      <c r="D26" s="7">
        <f>SUM(D19:D25)</f>
        <v>7</v>
      </c>
      <c r="E26" s="7">
        <f>SUM(E16:E25)</f>
        <v>28199596</v>
      </c>
      <c r="F26" s="7">
        <f>SUM(F16:F25)</f>
        <v>996000</v>
      </c>
      <c r="G26" s="7">
        <f>SUM(G16:G25)</f>
        <v>30893</v>
      </c>
      <c r="H26" s="7">
        <f>SUM(H16:H25)</f>
        <v>213</v>
      </c>
      <c r="T26" s="12" t="s">
        <v>0</v>
      </c>
      <c r="U26" s="5" t="s">
        <v>44</v>
      </c>
      <c r="V26" s="5" t="s">
        <v>58</v>
      </c>
      <c r="AQ26" s="34">
        <v>0.16319444444444445</v>
      </c>
      <c r="AR26" s="30">
        <v>8707420</v>
      </c>
    </row>
    <row r="27" spans="1:44" ht="17" thickTop="1" x14ac:dyDescent="0.2">
      <c r="A27" t="s">
        <v>50</v>
      </c>
      <c r="B27" t="s">
        <v>9</v>
      </c>
      <c r="C27" s="28">
        <v>45864</v>
      </c>
      <c r="D27" s="1">
        <v>1</v>
      </c>
      <c r="E27" s="2">
        <v>365294</v>
      </c>
      <c r="F27" s="2">
        <v>9200</v>
      </c>
      <c r="G27" s="1">
        <v>430</v>
      </c>
      <c r="H27" s="3">
        <v>5</v>
      </c>
      <c r="T27" s="11" t="s">
        <v>48</v>
      </c>
      <c r="U27" s="2">
        <f>Q3</f>
        <v>37884</v>
      </c>
      <c r="V27" s="18">
        <f>(100/$U$35)*U27</f>
        <v>10.728941577622265</v>
      </c>
      <c r="AQ27" s="34">
        <v>0.1701388888888889</v>
      </c>
      <c r="AR27" s="30">
        <v>9103466</v>
      </c>
    </row>
    <row r="28" spans="1:44" x14ac:dyDescent="0.2">
      <c r="B28" t="s">
        <v>10</v>
      </c>
      <c r="C28" s="28">
        <v>45864</v>
      </c>
      <c r="D28" s="1">
        <v>1</v>
      </c>
      <c r="E28" s="2">
        <v>665533</v>
      </c>
      <c r="F28" s="2">
        <v>20000</v>
      </c>
      <c r="G28" s="1">
        <v>663</v>
      </c>
      <c r="H28" s="3">
        <v>22</v>
      </c>
      <c r="T28" s="11" t="s">
        <v>47</v>
      </c>
      <c r="U28" s="2">
        <f t="shared" ref="U28:U34" si="23">Q4</f>
        <v>14245</v>
      </c>
      <c r="V28" s="18">
        <f t="shared" ref="V28:V34" si="24">(100/$U$35)*U28</f>
        <v>4.0342564875205671</v>
      </c>
      <c r="AQ28" s="34">
        <v>0.17708333333333334</v>
      </c>
      <c r="AR28" s="30">
        <v>7030074</v>
      </c>
    </row>
    <row r="29" spans="1:44" x14ac:dyDescent="0.2">
      <c r="B29" t="s">
        <v>12</v>
      </c>
      <c r="C29" s="28">
        <v>45864</v>
      </c>
      <c r="D29" s="1">
        <v>1</v>
      </c>
      <c r="E29" s="2">
        <v>898052</v>
      </c>
      <c r="F29" s="2">
        <v>22000</v>
      </c>
      <c r="G29" s="2">
        <v>1695</v>
      </c>
      <c r="H29" s="3">
        <v>27</v>
      </c>
      <c r="T29" s="11" t="s">
        <v>49</v>
      </c>
      <c r="U29" s="2">
        <f t="shared" si="23"/>
        <v>7338</v>
      </c>
      <c r="V29" s="18">
        <f t="shared" si="24"/>
        <v>2.0781589403598404</v>
      </c>
      <c r="AQ29" s="34">
        <v>0.18402777777777779</v>
      </c>
      <c r="AR29" s="30">
        <v>8077324</v>
      </c>
    </row>
    <row r="30" spans="1:44" x14ac:dyDescent="0.2">
      <c r="B30" t="s">
        <v>14</v>
      </c>
      <c r="C30" s="28">
        <v>45864</v>
      </c>
      <c r="D30" s="1">
        <v>1</v>
      </c>
      <c r="E30" s="2">
        <v>533297</v>
      </c>
      <c r="F30" s="2">
        <v>18000</v>
      </c>
      <c r="G30" s="2">
        <v>779</v>
      </c>
      <c r="H30" s="3">
        <v>21</v>
      </c>
      <c r="T30" s="11" t="s">
        <v>1</v>
      </c>
      <c r="U30" s="2">
        <f t="shared" si="23"/>
        <v>30893</v>
      </c>
      <c r="V30" s="18">
        <f t="shared" si="24"/>
        <v>8.7490548030166995</v>
      </c>
      <c r="AQ30" s="34">
        <v>0.19097222222222221</v>
      </c>
      <c r="AR30" s="30">
        <v>7824175</v>
      </c>
    </row>
    <row r="31" spans="1:44" x14ac:dyDescent="0.2">
      <c r="B31" t="s">
        <v>17</v>
      </c>
      <c r="C31" s="28">
        <v>45864</v>
      </c>
      <c r="D31" s="1">
        <v>1</v>
      </c>
      <c r="E31" s="2">
        <v>849643</v>
      </c>
      <c r="F31" s="2">
        <v>28000</v>
      </c>
      <c r="G31" s="2">
        <v>1707</v>
      </c>
      <c r="H31" s="3">
        <v>20</v>
      </c>
      <c r="T31" s="11" t="s">
        <v>56</v>
      </c>
      <c r="U31" s="2">
        <f t="shared" si="23"/>
        <v>8826</v>
      </c>
      <c r="V31" s="18">
        <f t="shared" si="24"/>
        <v>2.4995681122398405</v>
      </c>
      <c r="AQ31" s="34">
        <v>0.19791666666666666</v>
      </c>
      <c r="AR31" s="30">
        <v>8226172</v>
      </c>
    </row>
    <row r="32" spans="1:44" x14ac:dyDescent="0.2">
      <c r="B32" t="s">
        <v>19</v>
      </c>
      <c r="C32" s="28">
        <v>45864</v>
      </c>
      <c r="D32" s="1">
        <v>1</v>
      </c>
      <c r="E32" s="2">
        <v>366203</v>
      </c>
      <c r="F32" s="2">
        <v>10000</v>
      </c>
      <c r="G32" s="2">
        <v>689</v>
      </c>
      <c r="H32" s="3">
        <v>21</v>
      </c>
      <c r="T32" s="11" t="s">
        <v>57</v>
      </c>
      <c r="U32" s="2">
        <f t="shared" si="23"/>
        <v>245216</v>
      </c>
      <c r="V32" s="18">
        <f t="shared" si="24"/>
        <v>69.446419013256829</v>
      </c>
      <c r="AQ32" s="34">
        <v>0.2048611111111111</v>
      </c>
      <c r="AR32" s="30">
        <v>8071113</v>
      </c>
    </row>
    <row r="33" spans="1:44" x14ac:dyDescent="0.2">
      <c r="B33" t="s">
        <v>21</v>
      </c>
      <c r="C33" s="28">
        <v>45864</v>
      </c>
      <c r="D33" s="1">
        <v>1</v>
      </c>
      <c r="E33" s="2">
        <v>946711</v>
      </c>
      <c r="F33" s="2">
        <v>30000</v>
      </c>
      <c r="G33" s="2">
        <v>1830</v>
      </c>
      <c r="H33" s="3">
        <v>18</v>
      </c>
      <c r="T33" s="11" t="s">
        <v>52</v>
      </c>
      <c r="U33" s="2">
        <f t="shared" si="23"/>
        <v>4706</v>
      </c>
      <c r="V33" s="18">
        <f t="shared" si="24"/>
        <v>1.3327631470882269</v>
      </c>
      <c r="AQ33" s="34">
        <v>0.21180555555555555</v>
      </c>
      <c r="AR33" s="30">
        <v>7293434</v>
      </c>
    </row>
    <row r="34" spans="1:44" ht="17" thickBot="1" x14ac:dyDescent="0.25">
      <c r="A34" s="14"/>
      <c r="B34" s="14" t="s">
        <v>23</v>
      </c>
      <c r="C34" s="29">
        <v>45864</v>
      </c>
      <c r="D34" s="15">
        <v>1</v>
      </c>
      <c r="E34" s="17">
        <v>787838</v>
      </c>
      <c r="F34" s="17">
        <v>18000</v>
      </c>
      <c r="G34" s="17">
        <v>1033</v>
      </c>
      <c r="H34" s="16">
        <v>19</v>
      </c>
      <c r="T34" s="19" t="s">
        <v>53</v>
      </c>
      <c r="U34" s="17">
        <f t="shared" si="23"/>
        <v>3993</v>
      </c>
      <c r="V34" s="20">
        <f t="shared" si="24"/>
        <v>1.1308379188957267</v>
      </c>
      <c r="AQ34" s="34">
        <v>0.21875</v>
      </c>
      <c r="AR34" s="30">
        <v>7202050</v>
      </c>
    </row>
    <row r="35" spans="1:44" x14ac:dyDescent="0.2">
      <c r="B35" s="6"/>
      <c r="C35" s="7" t="s">
        <v>46</v>
      </c>
      <c r="D35" s="7">
        <f>SUM(D27:D34)</f>
        <v>8</v>
      </c>
      <c r="E35" s="7">
        <f t="shared" ref="E35:H35" si="25">SUM(E27:E34)</f>
        <v>5412571</v>
      </c>
      <c r="F35" s="7">
        <f t="shared" si="25"/>
        <v>155200</v>
      </c>
      <c r="G35" s="7">
        <f t="shared" si="25"/>
        <v>8826</v>
      </c>
      <c r="H35" s="7">
        <f t="shared" si="25"/>
        <v>153</v>
      </c>
      <c r="T35" s="11" t="s">
        <v>60</v>
      </c>
      <c r="U35" s="2">
        <f>SUM(U27:U34)</f>
        <v>353101</v>
      </c>
      <c r="V35" s="18">
        <f>(100/$U$35)*U35</f>
        <v>100</v>
      </c>
      <c r="AQ35" s="34">
        <v>0.22569444444444445</v>
      </c>
      <c r="AR35" s="30">
        <v>5691572</v>
      </c>
    </row>
    <row r="36" spans="1:44" x14ac:dyDescent="0.2">
      <c r="A36" t="s">
        <v>51</v>
      </c>
      <c r="B36" t="s">
        <v>8</v>
      </c>
      <c r="C36" s="28">
        <v>45864</v>
      </c>
      <c r="D36" s="1">
        <v>1</v>
      </c>
      <c r="E36" s="2">
        <v>8133196</v>
      </c>
      <c r="F36" s="2">
        <v>206000</v>
      </c>
      <c r="G36" s="2">
        <v>13406</v>
      </c>
      <c r="H36" s="3">
        <v>28</v>
      </c>
      <c r="T36" s="11"/>
      <c r="AQ36" s="34">
        <v>0.2326388888888889</v>
      </c>
      <c r="AR36" s="30">
        <v>5571983</v>
      </c>
    </row>
    <row r="37" spans="1:44" x14ac:dyDescent="0.2">
      <c r="B37" t="s">
        <v>11</v>
      </c>
      <c r="C37" s="28">
        <v>45864</v>
      </c>
      <c r="D37" s="1">
        <v>1</v>
      </c>
      <c r="E37" s="2">
        <v>6598593</v>
      </c>
      <c r="F37" s="2">
        <v>153000</v>
      </c>
      <c r="G37" s="2">
        <v>11221</v>
      </c>
      <c r="H37" s="3">
        <v>26</v>
      </c>
      <c r="T37" s="39" t="s">
        <v>67</v>
      </c>
      <c r="U37" s="39"/>
      <c r="V37" s="39"/>
      <c r="AQ37" s="34">
        <v>0.23958333333333334</v>
      </c>
      <c r="AR37" s="30">
        <v>6137271</v>
      </c>
    </row>
    <row r="38" spans="1:44" ht="17" thickBot="1" x14ac:dyDescent="0.25">
      <c r="B38" t="s">
        <v>13</v>
      </c>
      <c r="C38" s="28">
        <v>45864</v>
      </c>
      <c r="D38" s="1">
        <v>1</v>
      </c>
      <c r="E38" s="2">
        <v>6171389</v>
      </c>
      <c r="F38" s="2">
        <v>157000</v>
      </c>
      <c r="G38" s="2">
        <v>44585</v>
      </c>
      <c r="H38" s="3">
        <v>24</v>
      </c>
      <c r="T38" s="22" t="s">
        <v>0</v>
      </c>
      <c r="U38" s="23" t="s">
        <v>44</v>
      </c>
      <c r="V38" s="23" t="s">
        <v>58</v>
      </c>
      <c r="AQ38" s="34">
        <v>0.24652777777777779</v>
      </c>
      <c r="AR38" s="30">
        <v>6772359</v>
      </c>
    </row>
    <row r="39" spans="1:44" ht="14" customHeight="1" thickTop="1" x14ac:dyDescent="0.2">
      <c r="B39" t="s">
        <v>16</v>
      </c>
      <c r="C39" s="28">
        <v>45864</v>
      </c>
      <c r="D39" s="1">
        <v>1</v>
      </c>
      <c r="E39" s="2">
        <v>6905234</v>
      </c>
      <c r="F39" s="2">
        <v>162000</v>
      </c>
      <c r="G39" s="2">
        <v>36587</v>
      </c>
      <c r="H39" s="3">
        <v>24</v>
      </c>
      <c r="T39" s="24" t="s">
        <v>48</v>
      </c>
      <c r="U39" s="32">
        <f>R3</f>
        <v>120</v>
      </c>
      <c r="V39" s="25">
        <f t="shared" ref="V39:V44" si="26">(100/$U$47)*U39</f>
        <v>9.3676814988290396</v>
      </c>
      <c r="AQ39" s="34">
        <v>0.25347222222222221</v>
      </c>
      <c r="AR39" s="30">
        <v>6912678</v>
      </c>
    </row>
    <row r="40" spans="1:44" x14ac:dyDescent="0.2">
      <c r="B40" t="s">
        <v>18</v>
      </c>
      <c r="C40" s="28">
        <v>45864</v>
      </c>
      <c r="D40" s="1">
        <v>1</v>
      </c>
      <c r="E40" s="2">
        <v>5089634</v>
      </c>
      <c r="F40" s="2">
        <v>150000</v>
      </c>
      <c r="G40" s="2">
        <v>11171</v>
      </c>
      <c r="H40" s="3">
        <v>19</v>
      </c>
      <c r="T40" s="24" t="s">
        <v>47</v>
      </c>
      <c r="U40" s="32">
        <f t="shared" ref="U40:U45" si="27">R4</f>
        <v>93</v>
      </c>
      <c r="V40" s="25">
        <f t="shared" si="26"/>
        <v>7.2599531615925059</v>
      </c>
      <c r="AQ40" s="34">
        <v>0.26041666666666669</v>
      </c>
      <c r="AR40" s="30">
        <v>6662296</v>
      </c>
    </row>
    <row r="41" spans="1:44" x14ac:dyDescent="0.2">
      <c r="B41" t="s">
        <v>20</v>
      </c>
      <c r="C41" s="28">
        <v>45864</v>
      </c>
      <c r="D41" s="1">
        <v>1</v>
      </c>
      <c r="E41" s="2">
        <v>5479406</v>
      </c>
      <c r="F41" s="2">
        <v>121000</v>
      </c>
      <c r="G41" s="2">
        <v>121000</v>
      </c>
      <c r="H41" s="3">
        <v>23</v>
      </c>
      <c r="T41" s="24" t="s">
        <v>49</v>
      </c>
      <c r="U41" s="32">
        <f t="shared" si="27"/>
        <v>42</v>
      </c>
      <c r="V41" s="25">
        <f t="shared" si="26"/>
        <v>3.278688524590164</v>
      </c>
      <c r="AQ41" s="34">
        <v>0.2673611111111111</v>
      </c>
      <c r="AR41" s="30">
        <v>5694571</v>
      </c>
    </row>
    <row r="42" spans="1:44" ht="17" thickBot="1" x14ac:dyDescent="0.25">
      <c r="A42" s="14"/>
      <c r="B42" s="14" t="s">
        <v>22</v>
      </c>
      <c r="C42" s="29">
        <v>45864</v>
      </c>
      <c r="D42" s="15">
        <v>1</v>
      </c>
      <c r="E42" s="17">
        <v>3794082</v>
      </c>
      <c r="F42" s="17">
        <v>86000</v>
      </c>
      <c r="G42" s="17">
        <v>7246</v>
      </c>
      <c r="H42" s="16">
        <v>30</v>
      </c>
      <c r="T42" s="24" t="s">
        <v>1</v>
      </c>
      <c r="U42" s="32">
        <f t="shared" si="27"/>
        <v>213</v>
      </c>
      <c r="V42" s="25">
        <f t="shared" si="26"/>
        <v>16.627634660421545</v>
      </c>
      <c r="AQ42" s="34">
        <v>0.27430555555555558</v>
      </c>
      <c r="AR42" s="30">
        <v>5910902</v>
      </c>
    </row>
    <row r="43" spans="1:44" x14ac:dyDescent="0.2">
      <c r="B43" s="6"/>
      <c r="C43" s="7" t="s">
        <v>46</v>
      </c>
      <c r="D43" s="7">
        <f>SUM(D36:D42)</f>
        <v>7</v>
      </c>
      <c r="E43" s="7">
        <f t="shared" ref="E43:H43" si="28">SUM(E36:E42)</f>
        <v>42171534</v>
      </c>
      <c r="F43" s="7">
        <f t="shared" si="28"/>
        <v>1035000</v>
      </c>
      <c r="G43" s="7">
        <f t="shared" si="28"/>
        <v>245216</v>
      </c>
      <c r="H43" s="7">
        <f t="shared" si="28"/>
        <v>174</v>
      </c>
      <c r="T43" s="24" t="s">
        <v>56</v>
      </c>
      <c r="U43" s="32">
        <f t="shared" si="27"/>
        <v>153</v>
      </c>
      <c r="V43" s="25">
        <f t="shared" si="26"/>
        <v>11.943793911007026</v>
      </c>
      <c r="AQ43" s="34">
        <v>0.28125</v>
      </c>
      <c r="AR43" s="30">
        <v>6319338</v>
      </c>
    </row>
    <row r="44" spans="1:44" x14ac:dyDescent="0.2">
      <c r="A44" t="s">
        <v>52</v>
      </c>
      <c r="B44" t="s">
        <v>7</v>
      </c>
      <c r="C44" s="28">
        <v>45864</v>
      </c>
      <c r="D44" s="1">
        <v>1</v>
      </c>
      <c r="E44" s="2">
        <v>1799563</v>
      </c>
      <c r="F44" s="2">
        <v>49000</v>
      </c>
      <c r="G44" s="2">
        <v>4706</v>
      </c>
      <c r="H44" s="3">
        <v>432</v>
      </c>
      <c r="T44" s="24" t="s">
        <v>57</v>
      </c>
      <c r="U44" s="32">
        <f t="shared" si="27"/>
        <v>174</v>
      </c>
      <c r="V44" s="25">
        <f t="shared" si="26"/>
        <v>13.583138173302109</v>
      </c>
      <c r="AQ44" s="34">
        <v>0.28819444444444442</v>
      </c>
      <c r="AR44" s="30">
        <v>6955279</v>
      </c>
    </row>
    <row r="45" spans="1:44" ht="17" thickBot="1" x14ac:dyDescent="0.25">
      <c r="A45" s="14"/>
      <c r="B45" s="14"/>
      <c r="C45" s="15"/>
      <c r="D45" s="15"/>
      <c r="E45" s="17"/>
      <c r="F45" s="17"/>
      <c r="G45" s="17"/>
      <c r="H45" s="16"/>
      <c r="T45" s="24" t="s">
        <v>52</v>
      </c>
      <c r="U45" s="32">
        <f t="shared" si="27"/>
        <v>432</v>
      </c>
      <c r="V45" s="25">
        <f t="shared" ref="V45" si="29">(100/$U$47)*U45</f>
        <v>33.723653395784545</v>
      </c>
      <c r="AQ45" s="34">
        <v>0.2951388888888889</v>
      </c>
      <c r="AR45" s="30">
        <v>7025245</v>
      </c>
    </row>
    <row r="46" spans="1:44" ht="17" thickBot="1" x14ac:dyDescent="0.25">
      <c r="B46" s="6"/>
      <c r="C46" s="7" t="s">
        <v>46</v>
      </c>
      <c r="D46" s="7">
        <f>SUM(D44)</f>
        <v>1</v>
      </c>
      <c r="E46" s="7">
        <f>SUM(E44)</f>
        <v>1799563</v>
      </c>
      <c r="F46" s="7">
        <f>SUM(F44)</f>
        <v>49000</v>
      </c>
      <c r="G46" s="7">
        <f>SUM(G44)</f>
        <v>4706</v>
      </c>
      <c r="H46" s="7">
        <f>SUM(H44)</f>
        <v>432</v>
      </c>
      <c r="T46" s="26" t="s">
        <v>53</v>
      </c>
      <c r="U46" s="33">
        <f>R10</f>
        <v>54</v>
      </c>
      <c r="V46" s="27">
        <f>(100/$U$47)*U46</f>
        <v>4.2154566744730682</v>
      </c>
      <c r="AQ46" s="34">
        <v>0.30208333333333331</v>
      </c>
      <c r="AR46" s="30">
        <v>7017262</v>
      </c>
    </row>
    <row r="47" spans="1:44" x14ac:dyDescent="0.2">
      <c r="A47" t="s">
        <v>53</v>
      </c>
      <c r="B47" t="s">
        <v>5</v>
      </c>
      <c r="C47" s="28">
        <v>45871</v>
      </c>
      <c r="D47" s="1">
        <v>1</v>
      </c>
      <c r="E47" s="2">
        <v>2678204</v>
      </c>
      <c r="F47" s="2">
        <v>111000</v>
      </c>
      <c r="G47" s="1">
        <v>3993</v>
      </c>
      <c r="H47" s="3">
        <v>54</v>
      </c>
      <c r="T47" s="24" t="s">
        <v>60</v>
      </c>
      <c r="U47" s="32">
        <f>SUM(U39:U46)</f>
        <v>1281</v>
      </c>
      <c r="V47" s="25">
        <f>(100/$U$47)*U47</f>
        <v>100</v>
      </c>
      <c r="AQ47" s="34">
        <v>0.30902777777777779</v>
      </c>
      <c r="AR47" s="30">
        <v>5064988</v>
      </c>
    </row>
    <row r="48" spans="1:44" ht="17" thickBot="1" x14ac:dyDescent="0.25">
      <c r="A48" s="14"/>
      <c r="B48" s="14"/>
      <c r="C48" s="15"/>
      <c r="D48" s="15"/>
      <c r="E48" s="17"/>
      <c r="F48" s="17"/>
      <c r="G48" s="15"/>
      <c r="H48" s="16"/>
      <c r="U48" s="30"/>
      <c r="AQ48" t="s">
        <v>60</v>
      </c>
      <c r="AR48" s="30">
        <f>SUM(AR2:AR47)</f>
        <v>293131155</v>
      </c>
    </row>
    <row r="49" spans="1:44" x14ac:dyDescent="0.2">
      <c r="B49" s="6"/>
      <c r="C49" s="7" t="s">
        <v>46</v>
      </c>
      <c r="D49" s="7">
        <f>SUM(D47)</f>
        <v>1</v>
      </c>
      <c r="E49" s="7">
        <f>SUM(E47)</f>
        <v>2678204</v>
      </c>
      <c r="F49" s="7">
        <f>SUM(F47)</f>
        <v>111000</v>
      </c>
      <c r="G49" s="7">
        <f>SUM(G47)</f>
        <v>3993</v>
      </c>
      <c r="H49" s="7">
        <f>SUM(H47)</f>
        <v>54</v>
      </c>
      <c r="AQ49" t="s">
        <v>91</v>
      </c>
      <c r="AR49" s="36">
        <f>(AR48/45)</f>
        <v>6514025.666666667</v>
      </c>
    </row>
    <row r="50" spans="1:44" x14ac:dyDescent="0.2">
      <c r="A50" s="8"/>
      <c r="B50" s="9" t="s">
        <v>55</v>
      </c>
      <c r="C50" s="10"/>
      <c r="D50" s="10">
        <f>SUM(D49+D46+D43+D35+D26+D15+D10+D18)</f>
        <v>37</v>
      </c>
      <c r="E50" s="10">
        <f>SUM(E49+E46+E43+E35+E26+E15+E10+E18)</f>
        <v>121879538</v>
      </c>
      <c r="F50" s="10">
        <f>SUM(F49+F46+F43+F35+F26+F15+F10+F18)</f>
        <v>3871200</v>
      </c>
      <c r="G50" s="10">
        <f>SUM(G49+G46+G43+G35+G26+G15+G10+G18)</f>
        <v>353101</v>
      </c>
      <c r="H50" s="10">
        <f>SUM(H49+H46+H43+H35+H26+H15+H10+H18)</f>
        <v>1281</v>
      </c>
    </row>
    <row r="57" spans="1:44" x14ac:dyDescent="0.2">
      <c r="E57" s="11"/>
      <c r="J57"/>
    </row>
    <row r="58" spans="1:44" x14ac:dyDescent="0.2">
      <c r="E58" s="11"/>
      <c r="J58"/>
    </row>
    <row r="59" spans="1:44" x14ac:dyDescent="0.2">
      <c r="E59" s="11"/>
      <c r="J59"/>
    </row>
    <row r="60" spans="1:44" x14ac:dyDescent="0.2">
      <c r="E60" s="11"/>
      <c r="J60"/>
    </row>
    <row r="61" spans="1:44" x14ac:dyDescent="0.2">
      <c r="E61" s="11"/>
      <c r="J61"/>
    </row>
    <row r="62" spans="1:44" x14ac:dyDescent="0.2">
      <c r="E62" s="11"/>
      <c r="J62"/>
    </row>
    <row r="63" spans="1:44" x14ac:dyDescent="0.2">
      <c r="E63" s="11"/>
      <c r="J63"/>
    </row>
    <row r="64" spans="1:44" x14ac:dyDescent="0.2">
      <c r="E64" s="11"/>
      <c r="J64"/>
    </row>
    <row r="65" spans="5:10" x14ac:dyDescent="0.2">
      <c r="E65" s="11"/>
      <c r="J65"/>
    </row>
    <row r="66" spans="5:10" x14ac:dyDescent="0.2">
      <c r="E66" s="11"/>
      <c r="J66"/>
    </row>
    <row r="67" spans="5:10" x14ac:dyDescent="0.2">
      <c r="E67" s="11"/>
      <c r="J67"/>
    </row>
    <row r="68" spans="5:10" x14ac:dyDescent="0.2">
      <c r="E68" s="11"/>
      <c r="J68"/>
    </row>
    <row r="69" spans="5:10" x14ac:dyDescent="0.2">
      <c r="E69" s="11"/>
      <c r="J69"/>
    </row>
    <row r="70" spans="5:10" x14ac:dyDescent="0.2">
      <c r="E70" s="11"/>
      <c r="J70"/>
    </row>
    <row r="71" spans="5:10" x14ac:dyDescent="0.2">
      <c r="E71" s="11"/>
      <c r="J71"/>
    </row>
  </sheetData>
  <sortState xmlns:xlrd2="http://schemas.microsoft.com/office/spreadsheetml/2017/richdata2" ref="W3:AB17">
    <sortCondition ref="W3:W17"/>
    <sortCondition descending="1" ref="Z3:Z17"/>
  </sortState>
  <mergeCells count="11">
    <mergeCell ref="X1:AB1"/>
    <mergeCell ref="AD1:AE1"/>
    <mergeCell ref="AQ1:AR1"/>
    <mergeCell ref="A1:H1"/>
    <mergeCell ref="J1:L1"/>
    <mergeCell ref="T37:V37"/>
    <mergeCell ref="N1:R1"/>
    <mergeCell ref="N13:R13"/>
    <mergeCell ref="T1:V1"/>
    <mergeCell ref="T13:V13"/>
    <mergeCell ref="T25:V2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GREGORIO ALVARADO PEREZ</dc:creator>
  <cp:lastModifiedBy>JOSE GREGORIO ALVARADO PEREZ</cp:lastModifiedBy>
  <dcterms:created xsi:type="dcterms:W3CDTF">2026-01-24T01:55:47Z</dcterms:created>
  <dcterms:modified xsi:type="dcterms:W3CDTF">2026-02-01T06:36:17Z</dcterms:modified>
</cp:coreProperties>
</file>