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Constancias finales/BD/"/>
    </mc:Choice>
  </mc:AlternateContent>
  <xr:revisionPtr revIDLastSave="0" documentId="13_ncr:1_{F6A6483C-E0A1-6B49-9136-46413DB08200}" xr6:coauthVersionLast="47" xr6:coauthVersionMax="47" xr10:uidLastSave="{00000000-0000-0000-0000-000000000000}"/>
  <bookViews>
    <workbookView xWindow="24260" yWindow="460" windowWidth="17240" windowHeight="25340" xr2:uid="{2B467BD4-BD25-491E-A626-170029BFAEA3}"/>
  </bookViews>
  <sheets>
    <sheet name="BD" sheetId="2" r:id="rId1"/>
    <sheet name="Origin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7" i="1" l="1"/>
  <c r="V16" i="1"/>
  <c r="V15" i="1"/>
  <c r="V14" i="1"/>
  <c r="U16" i="1"/>
  <c r="U15" i="1"/>
  <c r="U14" i="1"/>
  <c r="H49" i="2"/>
  <c r="H25" i="2"/>
  <c r="H48" i="2"/>
  <c r="H24" i="2"/>
  <c r="H47" i="2"/>
  <c r="H23" i="2"/>
  <c r="H46" i="2"/>
  <c r="H22" i="2"/>
  <c r="H45" i="2"/>
  <c r="H21" i="2"/>
  <c r="H44" i="2"/>
  <c r="H20" i="2"/>
  <c r="H43" i="2"/>
  <c r="H19" i="2"/>
  <c r="H42" i="2"/>
  <c r="H18" i="2"/>
  <c r="H41" i="2"/>
  <c r="H17" i="2"/>
  <c r="H40" i="2"/>
  <c r="H16" i="2"/>
  <c r="H39" i="2"/>
  <c r="H15" i="2"/>
  <c r="H38" i="2"/>
  <c r="H14" i="2"/>
  <c r="H37" i="2"/>
  <c r="H13" i="2"/>
  <c r="H36" i="2"/>
  <c r="H12" i="2"/>
  <c r="H35" i="2"/>
  <c r="H11" i="2"/>
  <c r="H34" i="2"/>
  <c r="H10" i="2"/>
  <c r="H33" i="2"/>
  <c r="H9" i="2"/>
  <c r="H32" i="2"/>
  <c r="H8" i="2"/>
  <c r="H31" i="2"/>
  <c r="H7" i="2"/>
  <c r="H30" i="2"/>
  <c r="H6" i="2"/>
  <c r="H29" i="2"/>
  <c r="H5" i="2"/>
  <c r="H28" i="2"/>
  <c r="H4" i="2"/>
  <c r="H27" i="2"/>
  <c r="H3" i="2"/>
  <c r="H26" i="2"/>
  <c r="H2" i="2"/>
  <c r="I32" i="1"/>
  <c r="O35" i="1"/>
  <c r="O33" i="1"/>
  <c r="O32" i="1"/>
  <c r="I35" i="1"/>
  <c r="I33" i="1"/>
  <c r="Q12" i="1"/>
  <c r="Q13" i="1"/>
  <c r="Q14" i="1"/>
  <c r="Q15" i="1"/>
  <c r="Q6" i="1"/>
  <c r="Q29" i="1"/>
  <c r="Q28" i="1"/>
  <c r="J29" i="1"/>
  <c r="J28" i="1"/>
  <c r="Q27" i="1"/>
  <c r="Q26" i="1"/>
  <c r="J27" i="1"/>
  <c r="J26" i="1"/>
  <c r="Q25" i="1"/>
  <c r="Q24" i="1"/>
  <c r="J25" i="1"/>
  <c r="J24" i="1"/>
  <c r="Q23" i="1"/>
  <c r="Q22" i="1"/>
  <c r="J23" i="1"/>
  <c r="J22" i="1"/>
  <c r="Q21" i="1"/>
  <c r="Q20" i="1"/>
  <c r="J21" i="1"/>
  <c r="J20" i="1"/>
  <c r="Q19" i="1"/>
  <c r="Q18" i="1"/>
  <c r="J19" i="1"/>
  <c r="J18" i="1"/>
  <c r="J17" i="1"/>
  <c r="J16" i="1"/>
  <c r="Q17" i="1"/>
  <c r="Q16" i="1"/>
  <c r="J15" i="1"/>
  <c r="J14" i="1"/>
  <c r="J13" i="1"/>
  <c r="J12" i="1"/>
  <c r="Q11" i="1"/>
  <c r="Q10" i="1"/>
  <c r="Q9" i="1"/>
  <c r="Q8" i="1"/>
  <c r="J11" i="1"/>
  <c r="J10" i="1"/>
  <c r="J9" i="1"/>
  <c r="J8" i="1"/>
  <c r="Q7" i="1"/>
  <c r="J7" i="1"/>
  <c r="J6" i="1"/>
</calcChain>
</file>

<file path=xl/sharedStrings.xml><?xml version="1.0" encoding="utf-8"?>
<sst xmlns="http://schemas.openxmlformats.org/spreadsheetml/2006/main" count="163" uniqueCount="41">
  <si>
    <t>MASA DENTINARIA A BASE DE FORMULA AREA OVALADO: r1 * r2 * pi</t>
  </si>
  <si>
    <t>DIENTE</t>
  </si>
  <si>
    <t>cervical</t>
  </si>
  <si>
    <t>Medio</t>
  </si>
  <si>
    <t>apical</t>
  </si>
  <si>
    <t>Promedio</t>
  </si>
  <si>
    <t>Tiempo en segundos</t>
  </si>
  <si>
    <t xml:space="preserve">Cervical </t>
  </si>
  <si>
    <t>Apical</t>
  </si>
  <si>
    <t>A PRE</t>
  </si>
  <si>
    <t>A POS</t>
  </si>
  <si>
    <t>PROMEDIO MASA DENTINA PREOPERATORIA EN ACCESO TRADICIONAL</t>
  </si>
  <si>
    <t>PROMEDIO MASA DENTINA POSTPERATORIA EN ACCESO TRADICIONAL</t>
  </si>
  <si>
    <t>PROMEDIO TIEMPO LOCALIZACIÓN EN ENDODONCIA GUIADA</t>
  </si>
  <si>
    <t>PROMEDIO TIEMPO LOCALIZACIÓN EN ACCESO CONVENCIONAL</t>
  </si>
  <si>
    <t>**1.6**IMAGEN</t>
  </si>
  <si>
    <t>**1.5**IMAGEN</t>
  </si>
  <si>
    <t>**4.5**IMAGEN</t>
  </si>
  <si>
    <t>**3.1**IMAGEN</t>
  </si>
  <si>
    <t>**3.6**IMAGEN</t>
  </si>
  <si>
    <t>**2.5**IMAGEN</t>
  </si>
  <si>
    <t>**2.6**IMAGEN</t>
  </si>
  <si>
    <t>DESGASTE DE AREA DENTINARIA CON GUIÍA ENDODÓNTICA ESTÁTICA en mm2</t>
  </si>
  <si>
    <t>DESGASTE  DE AREA DENTINARIA CON ACCESO CONVENCIONAL en mm2</t>
  </si>
  <si>
    <t>PROMEDIO DE AREA CERVICAL/MEDIO/APICAL DENTINARIA PREOPERATORIA AL DESGASTE EN ENDODONCIA GUIADA</t>
  </si>
  <si>
    <t>PROMEDIO DE AREA CERVICAL/MEDIO/APICAL DENTINARIA POSTOPERATORIA AL DESGASTE EN ENDODONCIA GUIADA</t>
  </si>
  <si>
    <t>Grupo</t>
  </si>
  <si>
    <t>Guía Endodóntica</t>
  </si>
  <si>
    <t>Convencional</t>
  </si>
  <si>
    <t>GPO</t>
  </si>
  <si>
    <t>Tiempo</t>
  </si>
  <si>
    <t>Cervical</t>
  </si>
  <si>
    <t>Momento</t>
  </si>
  <si>
    <t>Pre</t>
  </si>
  <si>
    <t>Pos</t>
  </si>
  <si>
    <t>Mom</t>
  </si>
  <si>
    <t>Guía</t>
  </si>
  <si>
    <t>Convenciona</t>
  </si>
  <si>
    <t>Media</t>
  </si>
  <si>
    <t>DE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</si>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</sst>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4" xfId="0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" xfId="0" applyBorder="1"/>
    <xf numFmtId="0" fontId="0" fillId="2" borderId="4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/>
    <xf numFmtId="0" fontId="0" fillId="0" borderId="32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4" borderId="18" xfId="0" applyFill="1" applyBorder="1" applyAlignment="1">
      <alignment wrapText="1"/>
    </xf>
    <xf numFmtId="0" fontId="0" fillId="0" borderId="19" xfId="0" applyBorder="1"/>
    <xf numFmtId="0" fontId="0" fillId="4" borderId="20" xfId="0" applyFill="1" applyBorder="1" applyAlignment="1">
      <alignment wrapText="1"/>
    </xf>
    <xf numFmtId="0" fontId="0" fillId="0" borderId="21" xfId="0" applyBorder="1"/>
    <xf numFmtId="0" fontId="0" fillId="2" borderId="22" xfId="0" applyFill="1" applyBorder="1" applyAlignment="1">
      <alignment wrapText="1"/>
    </xf>
    <xf numFmtId="0" fontId="0" fillId="0" borderId="23" xfId="0" applyBorder="1"/>
    <xf numFmtId="0" fontId="0" fillId="2" borderId="24" xfId="0" applyFill="1" applyBorder="1" applyAlignment="1">
      <alignment wrapText="1"/>
    </xf>
    <xf numFmtId="0" fontId="0" fillId="3" borderId="35" xfId="0" applyFill="1" applyBorder="1" applyAlignment="1">
      <alignment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4" borderId="9" xfId="0" applyNumberFormat="1" applyFill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2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0" borderId="30" xfId="0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5" borderId="16" xfId="0" applyFill="1" applyBorder="1" applyAlignment="1">
      <alignment vertical="center" wrapText="1"/>
    </xf>
    <xf numFmtId="0" fontId="0" fillId="3" borderId="25" xfId="0" applyFill="1" applyBorder="1" applyAlignment="1">
      <alignment horizontal="center"/>
    </xf>
    <xf numFmtId="0" fontId="0" fillId="3" borderId="2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3A02-01DB-CA46-9827-B87942B83BA7}">
  <dimension ref="A1:I49"/>
  <sheetViews>
    <sheetView tabSelected="1" zoomScale="120" zoomScaleNormal="120" workbookViewId="0">
      <selection sqref="A1:XFD25"/>
    </sheetView>
  </sheetViews>
  <sheetFormatPr baseColWidth="10" defaultRowHeight="15" x14ac:dyDescent="0.2"/>
  <cols>
    <col min="1" max="1" width="6" bestFit="1" customWidth="1"/>
    <col min="2" max="2" width="27.83203125" customWidth="1"/>
    <col min="3" max="3" width="5.1640625" bestFit="1" customWidth="1"/>
    <col min="9" max="9" width="6.83203125" bestFit="1" customWidth="1"/>
  </cols>
  <sheetData>
    <row r="1" spans="1:9" ht="17" thickBot="1" x14ac:dyDescent="0.25">
      <c r="A1" s="28" t="s">
        <v>26</v>
      </c>
      <c r="B1" s="29" t="s">
        <v>29</v>
      </c>
      <c r="C1" s="29" t="s">
        <v>35</v>
      </c>
      <c r="D1" s="28" t="s">
        <v>32</v>
      </c>
      <c r="E1" s="39" t="s">
        <v>31</v>
      </c>
      <c r="F1" s="40" t="s">
        <v>3</v>
      </c>
      <c r="G1" s="39" t="s">
        <v>8</v>
      </c>
      <c r="H1" s="41" t="s">
        <v>5</v>
      </c>
      <c r="I1" s="42" t="s">
        <v>30</v>
      </c>
    </row>
    <row r="2" spans="1:9" ht="17" thickBot="1" x14ac:dyDescent="0.25">
      <c r="A2">
        <v>1</v>
      </c>
      <c r="B2" s="26" t="s">
        <v>27</v>
      </c>
      <c r="C2" s="56">
        <v>1</v>
      </c>
      <c r="D2" s="1" t="s">
        <v>33</v>
      </c>
      <c r="E2" s="43">
        <v>34.404400000000003</v>
      </c>
      <c r="F2" s="38">
        <v>20.207100000000001</v>
      </c>
      <c r="G2" s="43">
        <v>8.7477999999999998</v>
      </c>
      <c r="H2" s="44">
        <f t="shared" ref="H2:H25" si="0">SUM(E2:G2)/3</f>
        <v>21.119766666666667</v>
      </c>
      <c r="I2" s="24">
        <v>39</v>
      </c>
    </row>
    <row r="3" spans="1:9" ht="17" thickBot="1" x14ac:dyDescent="0.25">
      <c r="A3">
        <v>1</v>
      </c>
      <c r="B3" s="26" t="s">
        <v>27</v>
      </c>
      <c r="C3" s="56">
        <v>2</v>
      </c>
      <c r="D3" s="1" t="s">
        <v>34</v>
      </c>
      <c r="E3" s="43">
        <v>32.104399999999998</v>
      </c>
      <c r="F3" s="38">
        <v>18.007100000000001</v>
      </c>
      <c r="G3" s="43">
        <v>8.7477999999999998</v>
      </c>
      <c r="H3" s="44">
        <f t="shared" si="0"/>
        <v>19.619766666666667</v>
      </c>
      <c r="I3" s="24">
        <v>39</v>
      </c>
    </row>
    <row r="4" spans="1:9" ht="17" thickBot="1" x14ac:dyDescent="0.25">
      <c r="A4">
        <v>1</v>
      </c>
      <c r="B4" s="26" t="s">
        <v>27</v>
      </c>
      <c r="C4" s="56">
        <v>1</v>
      </c>
      <c r="D4" s="1" t="s">
        <v>33</v>
      </c>
      <c r="E4" s="43">
        <v>25.665400000000002</v>
      </c>
      <c r="F4" s="38">
        <v>20.234200000000001</v>
      </c>
      <c r="G4" s="43">
        <v>14.065799999999999</v>
      </c>
      <c r="H4" s="44">
        <f t="shared" si="0"/>
        <v>19.988466666666667</v>
      </c>
      <c r="I4" s="24">
        <v>43</v>
      </c>
    </row>
    <row r="5" spans="1:9" ht="17" thickBot="1" x14ac:dyDescent="0.25">
      <c r="A5">
        <v>1</v>
      </c>
      <c r="B5" s="26" t="s">
        <v>27</v>
      </c>
      <c r="C5" s="56">
        <v>2</v>
      </c>
      <c r="D5" s="1" t="s">
        <v>34</v>
      </c>
      <c r="E5" s="43">
        <v>23.665400000000002</v>
      </c>
      <c r="F5" s="38">
        <v>18.334199999999999</v>
      </c>
      <c r="G5" s="43">
        <v>14.065799999999999</v>
      </c>
      <c r="H5" s="44">
        <f t="shared" si="0"/>
        <v>18.688466666666667</v>
      </c>
      <c r="I5" s="24">
        <v>43</v>
      </c>
    </row>
    <row r="6" spans="1:9" ht="17" thickBot="1" x14ac:dyDescent="0.25">
      <c r="A6">
        <v>1</v>
      </c>
      <c r="B6" s="26" t="s">
        <v>27</v>
      </c>
      <c r="C6" s="56">
        <v>1</v>
      </c>
      <c r="D6" s="1" t="s">
        <v>33</v>
      </c>
      <c r="E6" s="38">
        <v>41.6327</v>
      </c>
      <c r="F6" s="38">
        <v>17.613499999999998</v>
      </c>
      <c r="G6" s="43">
        <v>12.7652</v>
      </c>
      <c r="H6" s="44">
        <f t="shared" si="0"/>
        <v>24.003800000000002</v>
      </c>
      <c r="I6" s="24">
        <v>35</v>
      </c>
    </row>
    <row r="7" spans="1:9" ht="17" thickBot="1" x14ac:dyDescent="0.25">
      <c r="A7">
        <v>1</v>
      </c>
      <c r="B7" s="26" t="s">
        <v>27</v>
      </c>
      <c r="C7" s="56">
        <v>2</v>
      </c>
      <c r="D7" s="1" t="s">
        <v>34</v>
      </c>
      <c r="E7" s="43">
        <v>39.432699999999997</v>
      </c>
      <c r="F7" s="38">
        <v>15.513500000000001</v>
      </c>
      <c r="G7" s="43">
        <v>12.7652</v>
      </c>
      <c r="H7" s="44">
        <f t="shared" si="0"/>
        <v>22.570466666666665</v>
      </c>
      <c r="I7" s="24">
        <v>35</v>
      </c>
    </row>
    <row r="8" spans="1:9" ht="17" thickBot="1" x14ac:dyDescent="0.25">
      <c r="A8">
        <v>1</v>
      </c>
      <c r="B8" s="26" t="s">
        <v>27</v>
      </c>
      <c r="C8" s="56">
        <v>1</v>
      </c>
      <c r="D8" s="1" t="s">
        <v>33</v>
      </c>
      <c r="E8" s="43">
        <v>32.158270000000002</v>
      </c>
      <c r="F8" s="38">
        <v>25.739899999999999</v>
      </c>
      <c r="G8" s="43">
        <v>10.2438</v>
      </c>
      <c r="H8" s="44">
        <f t="shared" si="0"/>
        <v>22.713989999999999</v>
      </c>
      <c r="I8" s="24">
        <v>42</v>
      </c>
    </row>
    <row r="9" spans="1:9" ht="17" thickBot="1" x14ac:dyDescent="0.25">
      <c r="A9">
        <v>1</v>
      </c>
      <c r="B9" s="26" t="s">
        <v>27</v>
      </c>
      <c r="C9" s="56">
        <v>2</v>
      </c>
      <c r="D9" s="1" t="s">
        <v>34</v>
      </c>
      <c r="E9" s="43">
        <v>30.138269999999999</v>
      </c>
      <c r="F9" s="38">
        <v>23.539899999999999</v>
      </c>
      <c r="G9" s="43">
        <v>10.2438</v>
      </c>
      <c r="H9" s="44">
        <f t="shared" si="0"/>
        <v>21.307323333333333</v>
      </c>
      <c r="I9" s="24">
        <v>42</v>
      </c>
    </row>
    <row r="10" spans="1:9" ht="17" thickBot="1" x14ac:dyDescent="0.25">
      <c r="A10">
        <v>1</v>
      </c>
      <c r="B10" s="26" t="s">
        <v>27</v>
      </c>
      <c r="C10" s="56">
        <v>1</v>
      </c>
      <c r="D10" s="1" t="s">
        <v>33</v>
      </c>
      <c r="E10" s="43">
        <v>37.454300000000003</v>
      </c>
      <c r="F10" s="38">
        <v>25.046500000000002</v>
      </c>
      <c r="G10" s="43">
        <v>19.967099999999999</v>
      </c>
      <c r="H10" s="44">
        <f t="shared" si="0"/>
        <v>27.4893</v>
      </c>
      <c r="I10" s="24">
        <v>38</v>
      </c>
    </row>
    <row r="11" spans="1:9" ht="17" thickBot="1" x14ac:dyDescent="0.25">
      <c r="A11">
        <v>1</v>
      </c>
      <c r="B11" s="26" t="s">
        <v>27</v>
      </c>
      <c r="C11" s="56">
        <v>2</v>
      </c>
      <c r="D11" s="1" t="s">
        <v>34</v>
      </c>
      <c r="E11" s="43">
        <v>35.254300000000001</v>
      </c>
      <c r="F11" s="38">
        <v>22.746500000000001</v>
      </c>
      <c r="G11" s="43">
        <v>19.967099999999999</v>
      </c>
      <c r="H11" s="44">
        <f t="shared" si="0"/>
        <v>25.9893</v>
      </c>
      <c r="I11" s="24">
        <v>38</v>
      </c>
    </row>
    <row r="12" spans="1:9" ht="17" thickBot="1" x14ac:dyDescent="0.25">
      <c r="A12">
        <v>1</v>
      </c>
      <c r="B12" s="26" t="s">
        <v>27</v>
      </c>
      <c r="C12" s="56">
        <v>1</v>
      </c>
      <c r="D12" s="1" t="s">
        <v>33</v>
      </c>
      <c r="E12" s="43">
        <v>34.013599999999997</v>
      </c>
      <c r="F12" s="38">
        <v>28.708600000000001</v>
      </c>
      <c r="G12" s="43">
        <v>21.614799999999999</v>
      </c>
      <c r="H12" s="44">
        <f t="shared" si="0"/>
        <v>28.112333333333336</v>
      </c>
      <c r="I12" s="24">
        <v>35</v>
      </c>
    </row>
    <row r="13" spans="1:9" ht="17" thickBot="1" x14ac:dyDescent="0.25">
      <c r="A13">
        <v>1</v>
      </c>
      <c r="B13" s="26" t="s">
        <v>27</v>
      </c>
      <c r="C13" s="56">
        <v>2</v>
      </c>
      <c r="D13" s="1" t="s">
        <v>34</v>
      </c>
      <c r="E13" s="43">
        <v>31.813600000000001</v>
      </c>
      <c r="F13" s="38">
        <v>26.508600000000001</v>
      </c>
      <c r="G13" s="43">
        <v>21.614799999999999</v>
      </c>
      <c r="H13" s="44">
        <f t="shared" si="0"/>
        <v>26.645666666666667</v>
      </c>
      <c r="I13" s="24">
        <v>35</v>
      </c>
    </row>
    <row r="14" spans="1:9" ht="17" thickBot="1" x14ac:dyDescent="0.25">
      <c r="A14">
        <v>1</v>
      </c>
      <c r="B14" s="26" t="s">
        <v>27</v>
      </c>
      <c r="C14" s="56">
        <v>1</v>
      </c>
      <c r="D14" s="1" t="s">
        <v>33</v>
      </c>
      <c r="E14" s="43">
        <v>29.873799999999999</v>
      </c>
      <c r="F14" s="38">
        <v>12.4985</v>
      </c>
      <c r="G14" s="43">
        <v>8.8335000000000008</v>
      </c>
      <c r="H14" s="44">
        <f t="shared" si="0"/>
        <v>17.0686</v>
      </c>
      <c r="I14" s="24">
        <v>45</v>
      </c>
    </row>
    <row r="15" spans="1:9" ht="17" thickBot="1" x14ac:dyDescent="0.25">
      <c r="A15">
        <v>1</v>
      </c>
      <c r="B15" s="26" t="s">
        <v>27</v>
      </c>
      <c r="C15" s="56">
        <v>2</v>
      </c>
      <c r="D15" s="1" t="s">
        <v>34</v>
      </c>
      <c r="E15" s="43">
        <v>27.573799999999999</v>
      </c>
      <c r="F15" s="38">
        <v>10.298500000000001</v>
      </c>
      <c r="G15" s="43">
        <v>8.8335000000000008</v>
      </c>
      <c r="H15" s="44">
        <f t="shared" si="0"/>
        <v>15.568599999999998</v>
      </c>
      <c r="I15" s="24">
        <v>45</v>
      </c>
    </row>
    <row r="16" spans="1:9" ht="17" thickBot="1" x14ac:dyDescent="0.25">
      <c r="A16">
        <v>1</v>
      </c>
      <c r="B16" s="26" t="s">
        <v>27</v>
      </c>
      <c r="C16" s="56">
        <v>1</v>
      </c>
      <c r="D16" s="1" t="s">
        <v>33</v>
      </c>
      <c r="E16" s="43">
        <v>41.741100000000003</v>
      </c>
      <c r="F16" s="38">
        <v>17.948699999999999</v>
      </c>
      <c r="G16" s="43">
        <v>9.0917999999999992</v>
      </c>
      <c r="H16" s="44">
        <f t="shared" si="0"/>
        <v>22.927199999999999</v>
      </c>
      <c r="I16" s="24">
        <v>45</v>
      </c>
    </row>
    <row r="17" spans="1:9" ht="17" thickBot="1" x14ac:dyDescent="0.25">
      <c r="A17">
        <v>1</v>
      </c>
      <c r="B17" s="26" t="s">
        <v>27</v>
      </c>
      <c r="C17" s="56">
        <v>2</v>
      </c>
      <c r="D17" s="1" t="s">
        <v>34</v>
      </c>
      <c r="E17" s="43">
        <v>39.5411</v>
      </c>
      <c r="F17" s="38">
        <v>15.6487</v>
      </c>
      <c r="G17" s="43">
        <v>9.0917999999999992</v>
      </c>
      <c r="H17" s="44">
        <f t="shared" si="0"/>
        <v>21.427199999999999</v>
      </c>
      <c r="I17" s="24">
        <v>45</v>
      </c>
    </row>
    <row r="18" spans="1:9" ht="17" thickBot="1" x14ac:dyDescent="0.25">
      <c r="A18">
        <v>1</v>
      </c>
      <c r="B18" s="26" t="s">
        <v>27</v>
      </c>
      <c r="C18" s="56">
        <v>1</v>
      </c>
      <c r="D18" s="1" t="s">
        <v>33</v>
      </c>
      <c r="E18" s="43">
        <v>39.171599999999998</v>
      </c>
      <c r="F18" s="38">
        <v>17.764199999999999</v>
      </c>
      <c r="G18" s="43">
        <v>15.7729</v>
      </c>
      <c r="H18" s="44">
        <f t="shared" si="0"/>
        <v>24.236233333333331</v>
      </c>
      <c r="I18" s="24">
        <v>38</v>
      </c>
    </row>
    <row r="19" spans="1:9" ht="17" thickBot="1" x14ac:dyDescent="0.25">
      <c r="A19">
        <v>1</v>
      </c>
      <c r="B19" s="26" t="s">
        <v>27</v>
      </c>
      <c r="C19" s="56">
        <v>2</v>
      </c>
      <c r="D19" s="1" t="s">
        <v>34</v>
      </c>
      <c r="E19" s="43">
        <v>36.971600000000002</v>
      </c>
      <c r="F19" s="38">
        <v>15.664199999999999</v>
      </c>
      <c r="G19" s="43">
        <v>15.7729</v>
      </c>
      <c r="H19" s="44">
        <f t="shared" si="0"/>
        <v>22.802900000000005</v>
      </c>
      <c r="I19" s="24">
        <v>38</v>
      </c>
    </row>
    <row r="20" spans="1:9" ht="17" thickBot="1" x14ac:dyDescent="0.25">
      <c r="A20">
        <v>1</v>
      </c>
      <c r="B20" s="26" t="s">
        <v>27</v>
      </c>
      <c r="C20" s="56">
        <v>1</v>
      </c>
      <c r="D20" s="1" t="s">
        <v>33</v>
      </c>
      <c r="E20" s="43">
        <v>37.155099999999997</v>
      </c>
      <c r="F20" s="38">
        <v>21.831499999999998</v>
      </c>
      <c r="G20" s="43">
        <v>13.085599999999999</v>
      </c>
      <c r="H20" s="44">
        <f t="shared" si="0"/>
        <v>24.024066666666666</v>
      </c>
      <c r="I20" s="24">
        <v>40</v>
      </c>
    </row>
    <row r="21" spans="1:9" ht="17" thickBot="1" x14ac:dyDescent="0.25">
      <c r="A21">
        <v>1</v>
      </c>
      <c r="B21" s="26" t="s">
        <v>27</v>
      </c>
      <c r="C21" s="56">
        <v>2</v>
      </c>
      <c r="D21" s="1" t="s">
        <v>34</v>
      </c>
      <c r="E21" s="43">
        <v>35.155099999999997</v>
      </c>
      <c r="F21" s="38">
        <v>19.631499999999999</v>
      </c>
      <c r="G21" s="43">
        <v>13.085599999999999</v>
      </c>
      <c r="H21" s="44">
        <f t="shared" si="0"/>
        <v>22.624066666666664</v>
      </c>
      <c r="I21" s="24">
        <v>40</v>
      </c>
    </row>
    <row r="22" spans="1:9" ht="17" thickBot="1" x14ac:dyDescent="0.25">
      <c r="A22">
        <v>1</v>
      </c>
      <c r="B22" s="26" t="s">
        <v>27</v>
      </c>
      <c r="C22" s="56">
        <v>1</v>
      </c>
      <c r="D22" s="1" t="s">
        <v>33</v>
      </c>
      <c r="E22" s="43">
        <v>24.299499999999998</v>
      </c>
      <c r="F22" s="38">
        <v>19.048500000000001</v>
      </c>
      <c r="G22" s="43">
        <v>8.8816000000000006</v>
      </c>
      <c r="H22" s="44">
        <f t="shared" si="0"/>
        <v>17.409866666666666</v>
      </c>
      <c r="I22" s="24">
        <v>39</v>
      </c>
    </row>
    <row r="23" spans="1:9" ht="17" thickBot="1" x14ac:dyDescent="0.25">
      <c r="A23">
        <v>1</v>
      </c>
      <c r="B23" s="26" t="s">
        <v>27</v>
      </c>
      <c r="C23" s="56">
        <v>2</v>
      </c>
      <c r="D23" s="1" t="s">
        <v>34</v>
      </c>
      <c r="E23" s="43">
        <v>21.999500000000001</v>
      </c>
      <c r="F23" s="38">
        <v>16.848500000000001</v>
      </c>
      <c r="G23" s="43">
        <v>8.8816000000000006</v>
      </c>
      <c r="H23" s="44">
        <f t="shared" si="0"/>
        <v>15.909866666666666</v>
      </c>
      <c r="I23" s="24">
        <v>39</v>
      </c>
    </row>
    <row r="24" spans="1:9" ht="17" thickBot="1" x14ac:dyDescent="0.25">
      <c r="A24">
        <v>1</v>
      </c>
      <c r="B24" s="26" t="s">
        <v>27</v>
      </c>
      <c r="C24" s="56">
        <v>1</v>
      </c>
      <c r="D24" s="1" t="s">
        <v>33</v>
      </c>
      <c r="E24" s="43">
        <v>13.4299</v>
      </c>
      <c r="F24" s="38">
        <v>8.8917000000000002</v>
      </c>
      <c r="G24" s="43">
        <v>5.9374000000000002</v>
      </c>
      <c r="H24" s="44">
        <f t="shared" si="0"/>
        <v>9.4196666666666662</v>
      </c>
      <c r="I24" s="24">
        <v>39</v>
      </c>
    </row>
    <row r="25" spans="1:9" ht="17" thickBot="1" x14ac:dyDescent="0.25">
      <c r="A25">
        <v>1</v>
      </c>
      <c r="B25" s="26" t="s">
        <v>27</v>
      </c>
      <c r="C25" s="56">
        <v>2</v>
      </c>
      <c r="D25" s="1" t="s">
        <v>34</v>
      </c>
      <c r="E25" s="43">
        <v>11.229900000000001</v>
      </c>
      <c r="F25" s="38">
        <v>6.6917</v>
      </c>
      <c r="G25" s="43">
        <v>5.9374000000000002</v>
      </c>
      <c r="H25" s="44">
        <f t="shared" si="0"/>
        <v>7.9530000000000003</v>
      </c>
      <c r="I25" s="24">
        <v>39</v>
      </c>
    </row>
    <row r="26" spans="1:9" ht="17" thickBot="1" x14ac:dyDescent="0.25">
      <c r="A26">
        <v>2</v>
      </c>
      <c r="B26" s="37" t="s">
        <v>28</v>
      </c>
      <c r="C26" s="56">
        <v>1</v>
      </c>
      <c r="D26" s="1" t="s">
        <v>33</v>
      </c>
      <c r="E26" s="45">
        <v>37.298400000000001</v>
      </c>
      <c r="F26" s="46">
        <v>13.783300000000001</v>
      </c>
      <c r="G26" s="46">
        <v>6.3078000000000003</v>
      </c>
      <c r="H26" s="47">
        <f t="shared" ref="H26:H27" si="1">SUM(E26:G26)/3</f>
        <v>19.129833333333334</v>
      </c>
      <c r="I26" s="27">
        <v>3584</v>
      </c>
    </row>
    <row r="27" spans="1:9" ht="17" thickBot="1" x14ac:dyDescent="0.25">
      <c r="A27">
        <v>2</v>
      </c>
      <c r="B27" s="37" t="s">
        <v>28</v>
      </c>
      <c r="C27" s="56">
        <v>2</v>
      </c>
      <c r="D27" s="1" t="s">
        <v>34</v>
      </c>
      <c r="E27" s="48">
        <v>30.154199999999999</v>
      </c>
      <c r="F27" s="49">
        <v>9.8878000000000004</v>
      </c>
      <c r="G27" s="49">
        <v>6.3078000000000003</v>
      </c>
      <c r="H27" s="50">
        <f t="shared" si="1"/>
        <v>15.449933333333334</v>
      </c>
      <c r="I27" s="27">
        <v>3584</v>
      </c>
    </row>
    <row r="28" spans="1:9" ht="17" thickBot="1" x14ac:dyDescent="0.25">
      <c r="A28">
        <v>2</v>
      </c>
      <c r="B28" s="37" t="s">
        <v>28</v>
      </c>
      <c r="C28" s="56">
        <v>1</v>
      </c>
      <c r="D28" s="1" t="s">
        <v>33</v>
      </c>
      <c r="E28" s="48">
        <v>66.621799999999993</v>
      </c>
      <c r="F28" s="49">
        <v>20.211099999999998</v>
      </c>
      <c r="G28" s="49">
        <v>13.4152</v>
      </c>
      <c r="H28" s="50">
        <f>SUM(E28:G28)/3</f>
        <v>33.416033333333331</v>
      </c>
      <c r="I28" s="25">
        <v>2587</v>
      </c>
    </row>
    <row r="29" spans="1:9" ht="17" thickBot="1" x14ac:dyDescent="0.25">
      <c r="A29">
        <v>2</v>
      </c>
      <c r="B29" s="37" t="s">
        <v>28</v>
      </c>
      <c r="C29" s="56">
        <v>2</v>
      </c>
      <c r="D29" s="1" t="s">
        <v>34</v>
      </c>
      <c r="E29" s="48">
        <v>61.826700000000002</v>
      </c>
      <c r="F29" s="49">
        <v>15.956300000000001</v>
      </c>
      <c r="G29" s="49">
        <v>13.4152</v>
      </c>
      <c r="H29" s="50">
        <f>SUM(E29:G29)/3</f>
        <v>30.3994</v>
      </c>
      <c r="I29" s="25">
        <v>2587</v>
      </c>
    </row>
    <row r="30" spans="1:9" ht="17" thickBot="1" x14ac:dyDescent="0.25">
      <c r="A30">
        <v>2</v>
      </c>
      <c r="B30" s="37" t="s">
        <v>28</v>
      </c>
      <c r="C30" s="56">
        <v>1</v>
      </c>
      <c r="D30" s="1" t="s">
        <v>33</v>
      </c>
      <c r="E30" s="51">
        <v>17.763200000000001</v>
      </c>
      <c r="F30" s="52">
        <v>13.3218</v>
      </c>
      <c r="G30" s="52">
        <v>12.680400000000001</v>
      </c>
      <c r="H30" s="50">
        <f>(E30+F30+G30)/3</f>
        <v>14.588466666666667</v>
      </c>
      <c r="I30" s="25">
        <v>1554</v>
      </c>
    </row>
    <row r="31" spans="1:9" ht="17" thickBot="1" x14ac:dyDescent="0.25">
      <c r="A31">
        <v>2</v>
      </c>
      <c r="B31" s="37" t="s">
        <v>28</v>
      </c>
      <c r="C31" s="56">
        <v>2</v>
      </c>
      <c r="D31" s="1" t="s">
        <v>34</v>
      </c>
      <c r="E31" s="51">
        <v>15.9673</v>
      </c>
      <c r="F31" s="52">
        <v>9.7826000000000004</v>
      </c>
      <c r="G31" s="52">
        <v>12.680400000000001</v>
      </c>
      <c r="H31" s="50">
        <f>(E31+F31+G31)/3</f>
        <v>12.8101</v>
      </c>
      <c r="I31" s="25">
        <v>1554</v>
      </c>
    </row>
    <row r="32" spans="1:9" ht="17" thickBot="1" x14ac:dyDescent="0.25">
      <c r="A32">
        <v>2</v>
      </c>
      <c r="B32" s="37" t="s">
        <v>28</v>
      </c>
      <c r="C32" s="56">
        <v>1</v>
      </c>
      <c r="D32" s="1" t="s">
        <v>33</v>
      </c>
      <c r="E32" s="48">
        <v>25.022200000000002</v>
      </c>
      <c r="F32" s="49">
        <v>13.407299999999999</v>
      </c>
      <c r="G32" s="49">
        <v>5.2567000000000004</v>
      </c>
      <c r="H32" s="50">
        <f t="shared" ref="H32:H35" si="2">(E32+F32+G32)/3</f>
        <v>14.562066666666668</v>
      </c>
      <c r="I32" s="25">
        <v>1431</v>
      </c>
    </row>
    <row r="33" spans="1:9" ht="17" thickBot="1" x14ac:dyDescent="0.25">
      <c r="A33">
        <v>2</v>
      </c>
      <c r="B33" s="37" t="s">
        <v>28</v>
      </c>
      <c r="C33" s="56">
        <v>2</v>
      </c>
      <c r="D33" s="1" t="s">
        <v>34</v>
      </c>
      <c r="E33" s="48">
        <v>17.037400000000002</v>
      </c>
      <c r="F33" s="49">
        <v>7.7282999999999999</v>
      </c>
      <c r="G33" s="49">
        <v>5.2567000000000004</v>
      </c>
      <c r="H33" s="50">
        <f t="shared" si="2"/>
        <v>10.007466666666668</v>
      </c>
      <c r="I33" s="25">
        <v>1431</v>
      </c>
    </row>
    <row r="34" spans="1:9" ht="17" thickBot="1" x14ac:dyDescent="0.25">
      <c r="A34">
        <v>2</v>
      </c>
      <c r="B34" s="37" t="s">
        <v>28</v>
      </c>
      <c r="C34" s="56">
        <v>1</v>
      </c>
      <c r="D34" s="1" t="s">
        <v>33</v>
      </c>
      <c r="E34" s="48">
        <v>38.338200000000001</v>
      </c>
      <c r="F34" s="49">
        <v>26.052199999999999</v>
      </c>
      <c r="G34" s="49">
        <v>12.829599999999999</v>
      </c>
      <c r="H34" s="50">
        <f t="shared" si="2"/>
        <v>25.74</v>
      </c>
      <c r="I34" s="25">
        <v>1545</v>
      </c>
    </row>
    <row r="35" spans="1:9" ht="17" thickBot="1" x14ac:dyDescent="0.25">
      <c r="A35">
        <v>2</v>
      </c>
      <c r="B35" s="37" t="s">
        <v>28</v>
      </c>
      <c r="C35" s="56">
        <v>2</v>
      </c>
      <c r="D35" s="1" t="s">
        <v>34</v>
      </c>
      <c r="E35" s="48">
        <v>30.938400000000001</v>
      </c>
      <c r="F35" s="49">
        <v>22.938400000000001</v>
      </c>
      <c r="G35" s="49">
        <v>12.829599999999999</v>
      </c>
      <c r="H35" s="50">
        <f t="shared" si="2"/>
        <v>22.235466666666667</v>
      </c>
      <c r="I35" s="25">
        <v>1545</v>
      </c>
    </row>
    <row r="36" spans="1:9" ht="17" thickBot="1" x14ac:dyDescent="0.25">
      <c r="A36">
        <v>2</v>
      </c>
      <c r="B36" s="37" t="s">
        <v>28</v>
      </c>
      <c r="C36" s="56">
        <v>1</v>
      </c>
      <c r="D36" s="1" t="s">
        <v>33</v>
      </c>
      <c r="E36" s="48">
        <v>22.795000000000002</v>
      </c>
      <c r="F36" s="49">
        <v>15.0124</v>
      </c>
      <c r="G36" s="49">
        <v>7.8738999999999999</v>
      </c>
      <c r="H36" s="50">
        <f>SUM(E36:G36)/3</f>
        <v>15.2271</v>
      </c>
      <c r="I36" s="25">
        <v>1603</v>
      </c>
    </row>
    <row r="37" spans="1:9" ht="17" thickBot="1" x14ac:dyDescent="0.25">
      <c r="A37">
        <v>2</v>
      </c>
      <c r="B37" s="37" t="s">
        <v>28</v>
      </c>
      <c r="C37" s="56">
        <v>2</v>
      </c>
      <c r="D37" s="1" t="s">
        <v>34</v>
      </c>
      <c r="E37" s="48">
        <v>15.903700000000001</v>
      </c>
      <c r="F37" s="49">
        <v>12.536199999999999</v>
      </c>
      <c r="G37" s="49">
        <v>7.8738999999999999</v>
      </c>
      <c r="H37" s="50">
        <f>SUM(E37:G37)/3</f>
        <v>12.1046</v>
      </c>
      <c r="I37" s="25">
        <v>1603</v>
      </c>
    </row>
    <row r="38" spans="1:9" ht="17" thickBot="1" x14ac:dyDescent="0.25">
      <c r="A38">
        <v>2</v>
      </c>
      <c r="B38" s="37" t="s">
        <v>28</v>
      </c>
      <c r="C38" s="56">
        <v>1</v>
      </c>
      <c r="D38" s="1" t="s">
        <v>33</v>
      </c>
      <c r="E38" s="48">
        <v>47.285200000000003</v>
      </c>
      <c r="F38" s="49">
        <v>22.9556</v>
      </c>
      <c r="G38" s="49">
        <v>12.397600000000001</v>
      </c>
      <c r="H38" s="50">
        <f t="shared" ref="H38:H49" si="3">SUM(E38:G38)/3</f>
        <v>27.546133333333334</v>
      </c>
      <c r="I38" s="25">
        <v>3965</v>
      </c>
    </row>
    <row r="39" spans="1:9" ht="17" thickBot="1" x14ac:dyDescent="0.25">
      <c r="A39">
        <v>2</v>
      </c>
      <c r="B39" s="37" t="s">
        <v>28</v>
      </c>
      <c r="C39" s="56">
        <v>2</v>
      </c>
      <c r="D39" s="1" t="s">
        <v>34</v>
      </c>
      <c r="E39" s="48">
        <v>40.0672</v>
      </c>
      <c r="F39" s="49">
        <v>18.267299999999999</v>
      </c>
      <c r="G39" s="49">
        <v>12.397600000000001</v>
      </c>
      <c r="H39" s="50">
        <f t="shared" si="3"/>
        <v>23.577366666666666</v>
      </c>
      <c r="I39" s="25">
        <v>3965</v>
      </c>
    </row>
    <row r="40" spans="1:9" ht="17" thickBot="1" x14ac:dyDescent="0.25">
      <c r="A40">
        <v>2</v>
      </c>
      <c r="B40" s="37" t="s">
        <v>28</v>
      </c>
      <c r="C40" s="56">
        <v>1</v>
      </c>
      <c r="D40" s="1" t="s">
        <v>33</v>
      </c>
      <c r="E40" s="48">
        <v>22.701499999999999</v>
      </c>
      <c r="F40" s="49">
        <v>16.438199999999998</v>
      </c>
      <c r="G40" s="49">
        <v>3.0634000000000001</v>
      </c>
      <c r="H40" s="50">
        <f t="shared" si="3"/>
        <v>14.0677</v>
      </c>
      <c r="I40" s="25">
        <v>3017</v>
      </c>
    </row>
    <row r="41" spans="1:9" ht="17" thickBot="1" x14ac:dyDescent="0.25">
      <c r="A41">
        <v>2</v>
      </c>
      <c r="B41" s="37" t="s">
        <v>28</v>
      </c>
      <c r="C41" s="56">
        <v>2</v>
      </c>
      <c r="D41" s="1" t="s">
        <v>34</v>
      </c>
      <c r="E41" s="48">
        <v>14.856199999999999</v>
      </c>
      <c r="F41" s="49">
        <v>12.673400000000001</v>
      </c>
      <c r="G41" s="49">
        <v>3.0634000000000001</v>
      </c>
      <c r="H41" s="50">
        <f t="shared" si="3"/>
        <v>10.197666666666668</v>
      </c>
      <c r="I41" s="25">
        <v>3017</v>
      </c>
    </row>
    <row r="42" spans="1:9" ht="17" thickBot="1" x14ac:dyDescent="0.25">
      <c r="A42">
        <v>2</v>
      </c>
      <c r="B42" s="37" t="s">
        <v>28</v>
      </c>
      <c r="C42" s="56">
        <v>1</v>
      </c>
      <c r="D42" s="1" t="s">
        <v>33</v>
      </c>
      <c r="E42" s="48">
        <v>32.995100000000001</v>
      </c>
      <c r="F42" s="49">
        <v>19.4465</v>
      </c>
      <c r="G42" s="49">
        <v>11.450699999999999</v>
      </c>
      <c r="H42" s="50">
        <f t="shared" si="3"/>
        <v>21.297433333333334</v>
      </c>
      <c r="I42" s="25">
        <v>1458</v>
      </c>
    </row>
    <row r="43" spans="1:9" ht="17" thickBot="1" x14ac:dyDescent="0.25">
      <c r="A43">
        <v>2</v>
      </c>
      <c r="B43" s="37" t="s">
        <v>28</v>
      </c>
      <c r="C43" s="56">
        <v>2</v>
      </c>
      <c r="D43" s="1" t="s">
        <v>34</v>
      </c>
      <c r="E43" s="48">
        <v>25.258600000000001</v>
      </c>
      <c r="F43" s="49">
        <v>15.920299999999999</v>
      </c>
      <c r="G43" s="49">
        <v>11.450699999999999</v>
      </c>
      <c r="H43" s="50">
        <f t="shared" si="3"/>
        <v>17.543199999999999</v>
      </c>
      <c r="I43" s="25">
        <v>1458</v>
      </c>
    </row>
    <row r="44" spans="1:9" ht="17" thickBot="1" x14ac:dyDescent="0.25">
      <c r="A44">
        <v>2</v>
      </c>
      <c r="B44" s="37" t="s">
        <v>28</v>
      </c>
      <c r="C44" s="56">
        <v>1</v>
      </c>
      <c r="D44" s="1" t="s">
        <v>33</v>
      </c>
      <c r="E44" s="48">
        <v>35.401499999999999</v>
      </c>
      <c r="F44" s="49">
        <v>22.082899999999999</v>
      </c>
      <c r="G44" s="49">
        <v>3.742</v>
      </c>
      <c r="H44" s="50">
        <f t="shared" si="3"/>
        <v>20.408799999999996</v>
      </c>
      <c r="I44" s="25">
        <v>2016</v>
      </c>
    </row>
    <row r="45" spans="1:9" ht="17" thickBot="1" x14ac:dyDescent="0.25">
      <c r="A45">
        <v>2</v>
      </c>
      <c r="B45" s="37" t="s">
        <v>28</v>
      </c>
      <c r="C45" s="56">
        <v>2</v>
      </c>
      <c r="D45" s="1" t="s">
        <v>34</v>
      </c>
      <c r="E45" s="48">
        <v>29.637799999999999</v>
      </c>
      <c r="F45" s="49">
        <v>20.627300000000002</v>
      </c>
      <c r="G45" s="49">
        <v>3.742</v>
      </c>
      <c r="H45" s="50">
        <f t="shared" si="3"/>
        <v>18.002366666666667</v>
      </c>
      <c r="I45" s="25">
        <v>2016</v>
      </c>
    </row>
    <row r="46" spans="1:9" ht="17" thickBot="1" x14ac:dyDescent="0.25">
      <c r="A46">
        <v>2</v>
      </c>
      <c r="B46" s="37" t="s">
        <v>28</v>
      </c>
      <c r="C46" s="56">
        <v>1</v>
      </c>
      <c r="D46" s="1" t="s">
        <v>33</v>
      </c>
      <c r="E46" s="48">
        <v>17.581399999999999</v>
      </c>
      <c r="F46" s="49">
        <v>10.8947</v>
      </c>
      <c r="G46" s="49">
        <v>12.1814</v>
      </c>
      <c r="H46" s="50">
        <f t="shared" si="3"/>
        <v>13.5525</v>
      </c>
      <c r="I46" s="25">
        <v>1534</v>
      </c>
    </row>
    <row r="47" spans="1:9" ht="17" thickBot="1" x14ac:dyDescent="0.25">
      <c r="A47">
        <v>2</v>
      </c>
      <c r="B47" s="37" t="s">
        <v>28</v>
      </c>
      <c r="C47" s="56">
        <v>2</v>
      </c>
      <c r="D47" s="1" t="s">
        <v>34</v>
      </c>
      <c r="E47" s="48">
        <v>10.556699999999999</v>
      </c>
      <c r="F47" s="49">
        <v>7.0923999999999996</v>
      </c>
      <c r="G47" s="49">
        <v>12.1814</v>
      </c>
      <c r="H47" s="50">
        <f t="shared" si="3"/>
        <v>9.9434999999999985</v>
      </c>
      <c r="I47" s="25">
        <v>1534</v>
      </c>
    </row>
    <row r="48" spans="1:9" ht="17" thickBot="1" x14ac:dyDescent="0.25">
      <c r="A48">
        <v>2</v>
      </c>
      <c r="B48" s="37" t="s">
        <v>28</v>
      </c>
      <c r="C48" s="56">
        <v>1</v>
      </c>
      <c r="D48" s="1" t="s">
        <v>33</v>
      </c>
      <c r="E48" s="48">
        <v>17.035399999999999</v>
      </c>
      <c r="F48" s="49">
        <v>8.3041999999999998</v>
      </c>
      <c r="G48" s="49">
        <v>5.6315</v>
      </c>
      <c r="H48" s="50">
        <f t="shared" si="3"/>
        <v>10.323699999999999</v>
      </c>
      <c r="I48" s="25">
        <v>1356</v>
      </c>
    </row>
    <row r="49" spans="1:9" ht="17" thickBot="1" x14ac:dyDescent="0.25">
      <c r="A49">
        <v>2</v>
      </c>
      <c r="B49" s="37" t="s">
        <v>28</v>
      </c>
      <c r="C49" s="56">
        <v>2</v>
      </c>
      <c r="D49" s="1" t="s">
        <v>34</v>
      </c>
      <c r="E49" s="53">
        <v>15.0364</v>
      </c>
      <c r="F49" s="54">
        <v>5.9782000000000002</v>
      </c>
      <c r="G49" s="54">
        <v>5.6315</v>
      </c>
      <c r="H49" s="55">
        <f t="shared" si="3"/>
        <v>8.8820333333333341</v>
      </c>
      <c r="I49" s="25">
        <v>1356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AA9F-ECEA-42AF-9502-26D181495257}">
  <dimension ref="C1:V35"/>
  <sheetViews>
    <sheetView topLeftCell="L1" zoomScaleNormal="100" workbookViewId="0">
      <selection activeCell="T13" sqref="T13:V17"/>
    </sheetView>
  </sheetViews>
  <sheetFormatPr baseColWidth="10" defaultRowHeight="15" x14ac:dyDescent="0.2"/>
  <cols>
    <col min="11" max="11" width="15.5" customWidth="1"/>
    <col min="18" max="18" width="14.6640625" customWidth="1"/>
    <col min="21" max="21" width="11.83203125" bestFit="1" customWidth="1"/>
  </cols>
  <sheetData>
    <row r="1" spans="3:22" ht="16" thickBot="1" x14ac:dyDescent="0.25"/>
    <row r="2" spans="3:22" x14ac:dyDescent="0.2">
      <c r="C2" s="4"/>
      <c r="D2" s="5"/>
      <c r="E2" s="5"/>
      <c r="F2" s="57" t="s">
        <v>0</v>
      </c>
      <c r="G2" s="57"/>
      <c r="H2" s="57"/>
      <c r="I2" s="57"/>
      <c r="J2" s="57"/>
      <c r="K2" s="57"/>
      <c r="L2" s="57"/>
      <c r="M2" s="57"/>
      <c r="N2" s="5"/>
      <c r="O2" s="5">
        <v>3.1415000000000002</v>
      </c>
      <c r="P2" s="5"/>
      <c r="Q2" s="5"/>
      <c r="R2" s="6"/>
    </row>
    <row r="3" spans="3:22" ht="16" thickBot="1" x14ac:dyDescent="0.25">
      <c r="C3" s="7"/>
      <c r="R3" s="8"/>
    </row>
    <row r="4" spans="3:22" ht="16" thickBot="1" x14ac:dyDescent="0.25">
      <c r="C4" s="58"/>
      <c r="D4" s="60" t="s">
        <v>1</v>
      </c>
      <c r="E4" s="58"/>
      <c r="F4" s="62" t="s">
        <v>22</v>
      </c>
      <c r="G4" s="63"/>
      <c r="H4" s="63"/>
      <c r="I4" s="63"/>
      <c r="J4" s="63"/>
      <c r="K4" s="64"/>
      <c r="L4" s="65" t="s">
        <v>23</v>
      </c>
      <c r="M4" s="66"/>
      <c r="N4" s="66"/>
      <c r="O4" s="66"/>
      <c r="P4" s="66"/>
      <c r="Q4" s="66"/>
      <c r="R4" s="67"/>
    </row>
    <row r="5" spans="3:22" ht="33" thickBot="1" x14ac:dyDescent="0.25">
      <c r="C5" s="59"/>
      <c r="D5" s="61"/>
      <c r="E5" s="59"/>
      <c r="F5" s="1" t="s">
        <v>2</v>
      </c>
      <c r="G5" s="68" t="s">
        <v>3</v>
      </c>
      <c r="H5" s="69"/>
      <c r="I5" s="1" t="s">
        <v>4</v>
      </c>
      <c r="J5" s="2" t="s">
        <v>5</v>
      </c>
      <c r="K5" s="23" t="s">
        <v>6</v>
      </c>
      <c r="L5" s="9"/>
      <c r="M5" s="9" t="s">
        <v>1</v>
      </c>
      <c r="N5" s="14" t="s">
        <v>7</v>
      </c>
      <c r="O5" s="14" t="s">
        <v>3</v>
      </c>
      <c r="P5" s="14" t="s">
        <v>8</v>
      </c>
      <c r="Q5" s="14" t="s">
        <v>5</v>
      </c>
      <c r="R5" s="15" t="s">
        <v>6</v>
      </c>
    </row>
    <row r="6" spans="3:22" ht="17" thickBot="1" x14ac:dyDescent="0.25">
      <c r="D6" s="71" t="s">
        <v>15</v>
      </c>
      <c r="E6" s="1" t="s">
        <v>9</v>
      </c>
      <c r="F6" s="1">
        <v>34.404400000000003</v>
      </c>
      <c r="G6" s="62">
        <v>20.207100000000001</v>
      </c>
      <c r="H6" s="64"/>
      <c r="I6" s="1">
        <v>8.7477999999999998</v>
      </c>
      <c r="J6" s="10">
        <f t="shared" ref="J6:J29" si="0">SUM(F6:I6)/3</f>
        <v>21.119766666666667</v>
      </c>
      <c r="K6" s="66">
        <v>39</v>
      </c>
      <c r="M6" s="73" t="s">
        <v>21</v>
      </c>
      <c r="N6" s="16">
        <v>37.298400000000001</v>
      </c>
      <c r="O6" s="17">
        <v>13.783300000000001</v>
      </c>
      <c r="P6" s="17">
        <v>6.3078000000000003</v>
      </c>
      <c r="Q6" s="18">
        <f t="shared" ref="Q6:Q7" si="1">SUM(N6:P6)/3</f>
        <v>19.129833333333334</v>
      </c>
      <c r="R6" s="75">
        <v>3584</v>
      </c>
    </row>
    <row r="7" spans="3:22" ht="17" thickBot="1" x14ac:dyDescent="0.25">
      <c r="D7" s="72"/>
      <c r="E7" s="1" t="s">
        <v>10</v>
      </c>
      <c r="F7" s="1">
        <v>32.104399999999998</v>
      </c>
      <c r="G7" s="62">
        <v>18.007100000000001</v>
      </c>
      <c r="H7" s="64"/>
      <c r="I7" s="1">
        <v>8.7477999999999998</v>
      </c>
      <c r="J7" s="10">
        <f t="shared" si="0"/>
        <v>19.619766666666667</v>
      </c>
      <c r="K7" s="66"/>
      <c r="M7" s="74"/>
      <c r="N7" s="19">
        <v>30.154199999999999</v>
      </c>
      <c r="O7" s="3">
        <v>9.8878000000000004</v>
      </c>
      <c r="P7" s="3">
        <v>6.3078000000000003</v>
      </c>
      <c r="Q7" s="13">
        <f t="shared" si="1"/>
        <v>15.449933333333334</v>
      </c>
      <c r="R7" s="70"/>
    </row>
    <row r="8" spans="3:22" ht="17" thickBot="1" x14ac:dyDescent="0.25">
      <c r="D8" s="76">
        <v>1.6</v>
      </c>
      <c r="E8" s="1" t="s">
        <v>9</v>
      </c>
      <c r="F8" s="1">
        <v>25.665400000000002</v>
      </c>
      <c r="G8" s="62">
        <v>20.234200000000001</v>
      </c>
      <c r="H8" s="64"/>
      <c r="I8" s="1">
        <v>14.065799999999999</v>
      </c>
      <c r="J8" s="10">
        <f t="shared" si="0"/>
        <v>19.988466666666667</v>
      </c>
      <c r="K8" s="66">
        <v>43</v>
      </c>
      <c r="M8" s="78">
        <v>2.6</v>
      </c>
      <c r="N8" s="19">
        <v>66.621799999999993</v>
      </c>
      <c r="O8" s="3">
        <v>20.211099999999998</v>
      </c>
      <c r="P8" s="3">
        <v>13.4152</v>
      </c>
      <c r="Q8" s="13">
        <f>SUM(N8:P8)/3</f>
        <v>33.416033333333331</v>
      </c>
      <c r="R8" s="70">
        <v>2587</v>
      </c>
    </row>
    <row r="9" spans="3:22" ht="17" thickBot="1" x14ac:dyDescent="0.25">
      <c r="D9" s="77"/>
      <c r="E9" s="1" t="s">
        <v>10</v>
      </c>
      <c r="F9" s="1">
        <v>23.665400000000002</v>
      </c>
      <c r="G9" s="62">
        <v>18.334199999999999</v>
      </c>
      <c r="H9" s="64"/>
      <c r="I9" s="1">
        <v>14.065799999999999</v>
      </c>
      <c r="J9" s="10">
        <f t="shared" si="0"/>
        <v>18.688466666666667</v>
      </c>
      <c r="K9" s="66"/>
      <c r="M9" s="79"/>
      <c r="N9" s="19">
        <v>61.826700000000002</v>
      </c>
      <c r="O9" s="3">
        <v>15.956300000000001</v>
      </c>
      <c r="P9" s="3">
        <v>13.4152</v>
      </c>
      <c r="Q9" s="13">
        <f>SUM(N9:P9)/3</f>
        <v>30.3994</v>
      </c>
      <c r="R9" s="70"/>
    </row>
    <row r="10" spans="3:22" ht="17" thickBot="1" x14ac:dyDescent="0.25">
      <c r="D10" s="71">
        <v>1.5</v>
      </c>
      <c r="E10" s="1" t="s">
        <v>9</v>
      </c>
      <c r="F10" s="11">
        <v>41.6327</v>
      </c>
      <c r="G10" s="62">
        <v>17.613499999999998</v>
      </c>
      <c r="H10" s="64"/>
      <c r="I10" s="1">
        <v>12.7652</v>
      </c>
      <c r="J10" s="10">
        <f t="shared" si="0"/>
        <v>24.003800000000002</v>
      </c>
      <c r="K10" s="66">
        <v>35</v>
      </c>
      <c r="M10" s="81">
        <v>2.5</v>
      </c>
      <c r="N10" s="20">
        <v>17.763200000000001</v>
      </c>
      <c r="O10" s="12">
        <v>13.3218</v>
      </c>
      <c r="P10" s="12">
        <v>12.680400000000001</v>
      </c>
      <c r="Q10" s="13">
        <f>(N10+O10+P10)/3</f>
        <v>14.588466666666667</v>
      </c>
      <c r="R10" s="70">
        <v>1554</v>
      </c>
    </row>
    <row r="11" spans="3:22" ht="17" thickBot="1" x14ac:dyDescent="0.25">
      <c r="D11" s="72"/>
      <c r="E11" s="1" t="s">
        <v>10</v>
      </c>
      <c r="F11" s="1">
        <v>39.432699999999997</v>
      </c>
      <c r="G11" s="62">
        <v>15.513500000000001</v>
      </c>
      <c r="H11" s="64"/>
      <c r="I11" s="1">
        <v>12.7652</v>
      </c>
      <c r="J11" s="10">
        <f t="shared" si="0"/>
        <v>22.570466666666665</v>
      </c>
      <c r="K11" s="66"/>
      <c r="M11" s="81"/>
      <c r="N11" s="20">
        <v>15.9673</v>
      </c>
      <c r="O11" s="12">
        <v>9.7826000000000004</v>
      </c>
      <c r="P11" s="12">
        <v>12.680400000000001</v>
      </c>
      <c r="Q11" s="13">
        <f>(N11+O11+P11)/3</f>
        <v>12.8101</v>
      </c>
      <c r="R11" s="70"/>
    </row>
    <row r="12" spans="3:22" ht="17" thickBot="1" x14ac:dyDescent="0.25">
      <c r="D12" s="76" t="s">
        <v>16</v>
      </c>
      <c r="E12" s="1" t="s">
        <v>9</v>
      </c>
      <c r="F12" s="1">
        <v>32.158270000000002</v>
      </c>
      <c r="G12" s="62">
        <v>25.739899999999999</v>
      </c>
      <c r="H12" s="64"/>
      <c r="I12" s="1">
        <v>10.2438</v>
      </c>
      <c r="J12" s="10">
        <f t="shared" si="0"/>
        <v>22.713989999999999</v>
      </c>
      <c r="K12" s="66">
        <v>42</v>
      </c>
      <c r="M12" s="78" t="s">
        <v>20</v>
      </c>
      <c r="N12" s="19">
        <v>25.022200000000002</v>
      </c>
      <c r="O12" s="3">
        <v>13.407299999999999</v>
      </c>
      <c r="P12" s="3">
        <v>5.2567000000000004</v>
      </c>
      <c r="Q12" s="13">
        <f t="shared" ref="Q12:Q15" si="2">(N12+O12+P12)/3</f>
        <v>14.562066666666668</v>
      </c>
      <c r="R12" s="70">
        <v>1431</v>
      </c>
    </row>
    <row r="13" spans="3:22" ht="17" thickBot="1" x14ac:dyDescent="0.25">
      <c r="D13" s="77"/>
      <c r="E13" s="1" t="s">
        <v>10</v>
      </c>
      <c r="F13" s="1">
        <v>30.138269999999999</v>
      </c>
      <c r="G13" s="62">
        <v>23.539899999999999</v>
      </c>
      <c r="H13" s="64"/>
      <c r="I13" s="1">
        <v>10.2438</v>
      </c>
      <c r="J13" s="10">
        <f t="shared" si="0"/>
        <v>21.307323333333333</v>
      </c>
      <c r="K13" s="66"/>
      <c r="M13" s="80"/>
      <c r="N13" s="19">
        <v>17.037400000000002</v>
      </c>
      <c r="O13" s="3">
        <v>7.7282999999999999</v>
      </c>
      <c r="P13" s="3">
        <v>5.2567000000000004</v>
      </c>
      <c r="Q13" s="13">
        <f t="shared" si="2"/>
        <v>10.007466666666668</v>
      </c>
      <c r="R13" s="70"/>
      <c r="U13" t="s">
        <v>36</v>
      </c>
      <c r="V13" t="s">
        <v>37</v>
      </c>
    </row>
    <row r="14" spans="3:22" ht="17" thickBot="1" x14ac:dyDescent="0.25">
      <c r="D14" s="71">
        <v>1.1000000000000001</v>
      </c>
      <c r="E14" s="1" t="s">
        <v>9</v>
      </c>
      <c r="F14" s="1">
        <v>37.454300000000003</v>
      </c>
      <c r="G14" s="62">
        <v>25.046500000000002</v>
      </c>
      <c r="H14" s="64"/>
      <c r="I14" s="1">
        <v>19.967099999999999</v>
      </c>
      <c r="J14" s="10">
        <f t="shared" si="0"/>
        <v>27.4893</v>
      </c>
      <c r="K14" s="66">
        <v>38</v>
      </c>
      <c r="M14" s="82">
        <v>2.1</v>
      </c>
      <c r="N14" s="19">
        <v>38.338200000000001</v>
      </c>
      <c r="O14" s="3">
        <v>26.052199999999999</v>
      </c>
      <c r="P14" s="3">
        <v>12.829599999999999</v>
      </c>
      <c r="Q14" s="13">
        <f t="shared" si="2"/>
        <v>25.74</v>
      </c>
      <c r="R14" s="70">
        <v>1545</v>
      </c>
      <c r="T14" t="s">
        <v>38</v>
      </c>
      <c r="U14">
        <f>AVERAGE(K6:K29)</f>
        <v>39.833333333333336</v>
      </c>
      <c r="V14">
        <f>AVERAGE(R6:R29)</f>
        <v>2137.5</v>
      </c>
    </row>
    <row r="15" spans="3:22" ht="17" thickBot="1" x14ac:dyDescent="0.25">
      <c r="D15" s="72"/>
      <c r="E15" s="1" t="s">
        <v>10</v>
      </c>
      <c r="F15" s="1">
        <v>35.254300000000001</v>
      </c>
      <c r="G15" s="62">
        <v>22.746500000000001</v>
      </c>
      <c r="H15" s="64"/>
      <c r="I15" s="1">
        <v>19.967099999999999</v>
      </c>
      <c r="J15" s="10">
        <f t="shared" si="0"/>
        <v>25.9893</v>
      </c>
      <c r="K15" s="66"/>
      <c r="M15" s="82"/>
      <c r="N15" s="19">
        <v>30.938400000000001</v>
      </c>
      <c r="O15" s="3">
        <v>22.938400000000001</v>
      </c>
      <c r="P15" s="3">
        <v>12.829599999999999</v>
      </c>
      <c r="Q15" s="13">
        <f t="shared" si="2"/>
        <v>22.235466666666667</v>
      </c>
      <c r="R15" s="70"/>
      <c r="T15" t="s">
        <v>39</v>
      </c>
      <c r="U15">
        <f>STDEVA(K6:K29)</f>
        <v>3.3529724488018453</v>
      </c>
      <c r="V15">
        <f>STDEVA(R6:R29)</f>
        <v>921.23864246113578</v>
      </c>
    </row>
    <row r="16" spans="3:22" ht="17" thickBot="1" x14ac:dyDescent="0.25">
      <c r="D16" s="76">
        <v>1.1000000000000001</v>
      </c>
      <c r="E16" s="1" t="s">
        <v>9</v>
      </c>
      <c r="F16" s="1">
        <v>34.013599999999997</v>
      </c>
      <c r="G16" s="62">
        <v>28.708600000000001</v>
      </c>
      <c r="H16" s="64"/>
      <c r="I16" s="1">
        <v>21.614799999999999</v>
      </c>
      <c r="J16" s="10">
        <f t="shared" si="0"/>
        <v>28.112333333333336</v>
      </c>
      <c r="K16" s="66">
        <v>35</v>
      </c>
      <c r="M16" s="78">
        <v>2.1</v>
      </c>
      <c r="N16" s="19">
        <v>22.795000000000002</v>
      </c>
      <c r="O16" s="3">
        <v>15.0124</v>
      </c>
      <c r="P16" s="3">
        <v>7.8738999999999999</v>
      </c>
      <c r="Q16" s="13">
        <f>SUM(N16:P16)/3</f>
        <v>15.2271</v>
      </c>
      <c r="R16" s="70">
        <v>1603</v>
      </c>
      <c r="T16" t="s">
        <v>40</v>
      </c>
      <c r="U16">
        <f>VAR(K6:K29)</f>
        <v>11.242424242424242</v>
      </c>
      <c r="V16">
        <f>VAR(R6:R29)</f>
        <v>848680.63636363635</v>
      </c>
    </row>
    <row r="17" spans="4:21" ht="17" thickBot="1" x14ac:dyDescent="0.25">
      <c r="D17" s="77"/>
      <c r="E17" s="1" t="s">
        <v>10</v>
      </c>
      <c r="F17" s="1">
        <v>31.813600000000001</v>
      </c>
      <c r="G17" s="62">
        <v>26.508600000000001</v>
      </c>
      <c r="H17" s="64"/>
      <c r="I17" s="1">
        <v>21.614799999999999</v>
      </c>
      <c r="J17" s="10">
        <f t="shared" si="0"/>
        <v>26.645666666666667</v>
      </c>
      <c r="K17" s="66"/>
      <c r="M17" s="79"/>
      <c r="N17" s="19">
        <v>15.903700000000001</v>
      </c>
      <c r="O17" s="3">
        <v>12.536199999999999</v>
      </c>
      <c r="P17" s="3">
        <v>7.8738999999999999</v>
      </c>
      <c r="Q17" s="13">
        <f>SUM(N17:P17)/3</f>
        <v>12.1046</v>
      </c>
      <c r="R17" s="70"/>
      <c r="U17">
        <f>TTEST(K6:K29,R6:R29,1,2)</f>
        <v>3.7291199176747182E-8</v>
      </c>
    </row>
    <row r="18" spans="4:21" ht="17" thickBot="1" x14ac:dyDescent="0.25">
      <c r="D18" s="71">
        <v>4.5999999999999996</v>
      </c>
      <c r="E18" s="1" t="s">
        <v>9</v>
      </c>
      <c r="F18" s="1">
        <v>29.873799999999999</v>
      </c>
      <c r="G18" s="62">
        <v>12.4985</v>
      </c>
      <c r="H18" s="64"/>
      <c r="I18" s="1">
        <v>8.8335000000000008</v>
      </c>
      <c r="J18" s="10">
        <f t="shared" si="0"/>
        <v>17.0686</v>
      </c>
      <c r="K18" s="66">
        <v>45</v>
      </c>
      <c r="M18" s="73">
        <v>3.6</v>
      </c>
      <c r="N18" s="19">
        <v>47.285200000000003</v>
      </c>
      <c r="O18" s="3">
        <v>22.9556</v>
      </c>
      <c r="P18" s="3">
        <v>12.397600000000001</v>
      </c>
      <c r="Q18" s="13">
        <f t="shared" ref="Q18:Q29" si="3">SUM(N18:P18)/3</f>
        <v>27.546133333333334</v>
      </c>
      <c r="R18" s="70">
        <v>3965</v>
      </c>
    </row>
    <row r="19" spans="4:21" ht="17" thickBot="1" x14ac:dyDescent="0.25">
      <c r="D19" s="72"/>
      <c r="E19" s="1" t="s">
        <v>10</v>
      </c>
      <c r="F19" s="1">
        <v>27.573799999999999</v>
      </c>
      <c r="G19" s="62">
        <v>10.298500000000001</v>
      </c>
      <c r="H19" s="64"/>
      <c r="I19" s="1">
        <v>8.8335000000000008</v>
      </c>
      <c r="J19" s="10">
        <f t="shared" si="0"/>
        <v>15.568599999999998</v>
      </c>
      <c r="K19" s="66"/>
      <c r="M19" s="74"/>
      <c r="N19" s="19">
        <v>40.0672</v>
      </c>
      <c r="O19" s="3">
        <v>18.267299999999999</v>
      </c>
      <c r="P19" s="3">
        <v>12.397600000000001</v>
      </c>
      <c r="Q19" s="13">
        <f t="shared" si="3"/>
        <v>23.577366666666666</v>
      </c>
      <c r="R19" s="70"/>
    </row>
    <row r="20" spans="4:21" ht="17" thickBot="1" x14ac:dyDescent="0.25">
      <c r="D20" s="76">
        <v>4.5999999999999996</v>
      </c>
      <c r="E20" s="1" t="s">
        <v>9</v>
      </c>
      <c r="F20" s="1">
        <v>41.741100000000003</v>
      </c>
      <c r="G20" s="62">
        <v>17.948699999999999</v>
      </c>
      <c r="H20" s="64"/>
      <c r="I20" s="1">
        <v>9.0917999999999992</v>
      </c>
      <c r="J20" s="10">
        <f t="shared" si="0"/>
        <v>22.927199999999999</v>
      </c>
      <c r="K20" s="66">
        <v>45</v>
      </c>
      <c r="M20" s="78" t="s">
        <v>19</v>
      </c>
      <c r="N20" s="19">
        <v>22.701499999999999</v>
      </c>
      <c r="O20" s="3">
        <v>16.438199999999998</v>
      </c>
      <c r="P20" s="3">
        <v>3.0634000000000001</v>
      </c>
      <c r="Q20" s="13">
        <f t="shared" si="3"/>
        <v>14.0677</v>
      </c>
      <c r="R20" s="70">
        <v>3017</v>
      </c>
    </row>
    <row r="21" spans="4:21" ht="17" thickBot="1" x14ac:dyDescent="0.25">
      <c r="D21" s="77"/>
      <c r="E21" s="1" t="s">
        <v>10</v>
      </c>
      <c r="F21" s="1">
        <v>39.5411</v>
      </c>
      <c r="G21" s="62">
        <v>15.6487</v>
      </c>
      <c r="H21" s="64"/>
      <c r="I21" s="1">
        <v>9.0917999999999992</v>
      </c>
      <c r="J21" s="10">
        <f t="shared" si="0"/>
        <v>21.427199999999999</v>
      </c>
      <c r="K21" s="66"/>
      <c r="M21" s="80"/>
      <c r="N21" s="19">
        <v>14.856199999999999</v>
      </c>
      <c r="O21" s="3">
        <v>12.673400000000001</v>
      </c>
      <c r="P21" s="3">
        <v>3.0634000000000001</v>
      </c>
      <c r="Q21" s="13">
        <f t="shared" si="3"/>
        <v>10.197666666666668</v>
      </c>
      <c r="R21" s="70"/>
    </row>
    <row r="22" spans="4:21" ht="17" thickBot="1" x14ac:dyDescent="0.25">
      <c r="D22" s="71" t="s">
        <v>17</v>
      </c>
      <c r="E22" s="1" t="s">
        <v>9</v>
      </c>
      <c r="F22" s="1">
        <v>39.171599999999998</v>
      </c>
      <c r="G22" s="62">
        <v>17.764199999999999</v>
      </c>
      <c r="H22" s="64"/>
      <c r="I22" s="1">
        <v>15.7729</v>
      </c>
      <c r="J22" s="10">
        <f t="shared" si="0"/>
        <v>24.236233333333331</v>
      </c>
      <c r="K22" s="66">
        <v>38</v>
      </c>
      <c r="M22" s="73">
        <v>3.5</v>
      </c>
      <c r="N22" s="19">
        <v>32.995100000000001</v>
      </c>
      <c r="O22" s="3">
        <v>19.4465</v>
      </c>
      <c r="P22" s="3">
        <v>11.450699999999999</v>
      </c>
      <c r="Q22" s="13">
        <f t="shared" si="3"/>
        <v>21.297433333333334</v>
      </c>
      <c r="R22" s="70">
        <v>1458</v>
      </c>
    </row>
    <row r="23" spans="4:21" ht="17" thickBot="1" x14ac:dyDescent="0.25">
      <c r="D23" s="72"/>
      <c r="E23" s="1" t="s">
        <v>10</v>
      </c>
      <c r="F23" s="1">
        <v>36.971600000000002</v>
      </c>
      <c r="G23" s="62">
        <v>15.664199999999999</v>
      </c>
      <c r="H23" s="64"/>
      <c r="I23" s="1">
        <v>15.7729</v>
      </c>
      <c r="J23" s="10">
        <f t="shared" si="0"/>
        <v>22.802900000000005</v>
      </c>
      <c r="K23" s="66"/>
      <c r="M23" s="74"/>
      <c r="N23" s="19">
        <v>25.258600000000001</v>
      </c>
      <c r="O23" s="3">
        <v>15.920299999999999</v>
      </c>
      <c r="P23" s="3">
        <v>11.450699999999999</v>
      </c>
      <c r="Q23" s="13">
        <f t="shared" si="3"/>
        <v>17.543199999999999</v>
      </c>
      <c r="R23" s="70"/>
    </row>
    <row r="24" spans="4:21" ht="17" thickBot="1" x14ac:dyDescent="0.25">
      <c r="D24" s="76" t="s">
        <v>17</v>
      </c>
      <c r="E24" s="1" t="s">
        <v>9</v>
      </c>
      <c r="F24" s="1">
        <v>37.155099999999997</v>
      </c>
      <c r="G24" s="62">
        <v>21.831499999999998</v>
      </c>
      <c r="H24" s="64"/>
      <c r="I24" s="1">
        <v>13.085599999999999</v>
      </c>
      <c r="J24" s="10">
        <f t="shared" si="0"/>
        <v>24.024066666666666</v>
      </c>
      <c r="K24" s="66">
        <v>40</v>
      </c>
      <c r="M24" s="78">
        <v>3.5</v>
      </c>
      <c r="N24" s="19">
        <v>35.401499999999999</v>
      </c>
      <c r="O24" s="3">
        <v>22.082899999999999</v>
      </c>
      <c r="P24" s="3">
        <v>3.742</v>
      </c>
      <c r="Q24" s="13">
        <f t="shared" si="3"/>
        <v>20.408799999999996</v>
      </c>
      <c r="R24" s="70">
        <v>2016</v>
      </c>
    </row>
    <row r="25" spans="4:21" ht="17" thickBot="1" x14ac:dyDescent="0.25">
      <c r="D25" s="77"/>
      <c r="E25" s="1" t="s">
        <v>10</v>
      </c>
      <c r="F25" s="1">
        <v>35.155099999999997</v>
      </c>
      <c r="G25" s="62">
        <v>19.631499999999999</v>
      </c>
      <c r="H25" s="64"/>
      <c r="I25" s="1">
        <v>13.085599999999999</v>
      </c>
      <c r="J25" s="10">
        <f t="shared" si="0"/>
        <v>22.624066666666664</v>
      </c>
      <c r="K25" s="66"/>
      <c r="M25" s="80"/>
      <c r="N25" s="19">
        <v>29.637799999999999</v>
      </c>
      <c r="O25" s="3">
        <v>20.627300000000002</v>
      </c>
      <c r="P25" s="3">
        <v>3.742</v>
      </c>
      <c r="Q25" s="13">
        <f t="shared" si="3"/>
        <v>18.002366666666667</v>
      </c>
      <c r="R25" s="70"/>
    </row>
    <row r="26" spans="4:21" ht="17" thickBot="1" x14ac:dyDescent="0.25">
      <c r="D26" s="71">
        <v>4.0999999999999996</v>
      </c>
      <c r="E26" s="1" t="s">
        <v>9</v>
      </c>
      <c r="F26" s="1">
        <v>24.299499999999998</v>
      </c>
      <c r="G26" s="62">
        <v>19.048500000000001</v>
      </c>
      <c r="H26" s="64"/>
      <c r="I26" s="1">
        <v>8.8816000000000006</v>
      </c>
      <c r="J26" s="10">
        <f t="shared" si="0"/>
        <v>17.409866666666666</v>
      </c>
      <c r="K26" s="66">
        <v>39</v>
      </c>
      <c r="M26" s="73" t="s">
        <v>18</v>
      </c>
      <c r="N26" s="19">
        <v>17.581399999999999</v>
      </c>
      <c r="O26" s="3">
        <v>10.8947</v>
      </c>
      <c r="P26" s="3">
        <v>12.1814</v>
      </c>
      <c r="Q26" s="13">
        <f t="shared" si="3"/>
        <v>13.5525</v>
      </c>
      <c r="R26" s="70">
        <v>1534</v>
      </c>
    </row>
    <row r="27" spans="4:21" ht="17" thickBot="1" x14ac:dyDescent="0.25">
      <c r="D27" s="72"/>
      <c r="E27" s="1" t="s">
        <v>10</v>
      </c>
      <c r="F27" s="1">
        <v>21.999500000000001</v>
      </c>
      <c r="G27" s="62">
        <v>16.848500000000001</v>
      </c>
      <c r="H27" s="64"/>
      <c r="I27" s="1">
        <v>8.8816000000000006</v>
      </c>
      <c r="J27" s="10">
        <f t="shared" si="0"/>
        <v>15.909866666666666</v>
      </c>
      <c r="K27" s="66"/>
      <c r="M27" s="74"/>
      <c r="N27" s="19">
        <v>10.556699999999999</v>
      </c>
      <c r="O27" s="3">
        <v>7.0923999999999996</v>
      </c>
      <c r="P27" s="3">
        <v>12.1814</v>
      </c>
      <c r="Q27" s="13">
        <f t="shared" si="3"/>
        <v>9.9434999999999985</v>
      </c>
      <c r="R27" s="70"/>
    </row>
    <row r="28" spans="4:21" ht="17" thickBot="1" x14ac:dyDescent="0.25">
      <c r="D28" s="76">
        <v>4.0999999999999996</v>
      </c>
      <c r="E28" s="1" t="s">
        <v>9</v>
      </c>
      <c r="F28" s="1">
        <v>13.4299</v>
      </c>
      <c r="G28" s="62">
        <v>8.8917000000000002</v>
      </c>
      <c r="H28" s="64"/>
      <c r="I28" s="1">
        <v>5.9374000000000002</v>
      </c>
      <c r="J28" s="10">
        <f t="shared" si="0"/>
        <v>9.4196666666666662</v>
      </c>
      <c r="K28" s="66">
        <v>39</v>
      </c>
      <c r="M28" s="78">
        <v>3.1</v>
      </c>
      <c r="N28" s="19">
        <v>17.035399999999999</v>
      </c>
      <c r="O28" s="3">
        <v>8.3041999999999998</v>
      </c>
      <c r="P28" s="3">
        <v>5.6315</v>
      </c>
      <c r="Q28" s="13">
        <f t="shared" si="3"/>
        <v>10.323699999999999</v>
      </c>
      <c r="R28" s="70">
        <v>1356</v>
      </c>
    </row>
    <row r="29" spans="4:21" ht="17" thickBot="1" x14ac:dyDescent="0.25">
      <c r="D29" s="77"/>
      <c r="E29" s="1" t="s">
        <v>10</v>
      </c>
      <c r="F29" s="1">
        <v>11.229900000000001</v>
      </c>
      <c r="G29" s="62">
        <v>6.6917</v>
      </c>
      <c r="H29" s="64"/>
      <c r="I29" s="1">
        <v>5.9374000000000002</v>
      </c>
      <c r="J29" s="10">
        <f t="shared" si="0"/>
        <v>7.9530000000000003</v>
      </c>
      <c r="K29" s="66"/>
      <c r="M29" s="80"/>
      <c r="N29" s="21">
        <v>15.0364</v>
      </c>
      <c r="O29" s="9">
        <v>5.9782000000000002</v>
      </c>
      <c r="P29" s="9">
        <v>5.6315</v>
      </c>
      <c r="Q29" s="22">
        <f t="shared" si="3"/>
        <v>8.8820333333333341</v>
      </c>
      <c r="R29" s="83"/>
    </row>
    <row r="31" spans="4:21" ht="16" thickBot="1" x14ac:dyDescent="0.25"/>
    <row r="32" spans="4:21" ht="140" customHeight="1" thickBot="1" x14ac:dyDescent="0.25">
      <c r="H32" s="30" t="s">
        <v>24</v>
      </c>
      <c r="I32" s="31">
        <f>SUM(J6+J8+J10+J12+J14+J16+J18+J20+J22+J24+J26+J28)/12</f>
        <v>21.542774166666664</v>
      </c>
      <c r="L32" s="84"/>
      <c r="N32" s="32" t="s">
        <v>11</v>
      </c>
      <c r="O32" s="33">
        <f>(Q6+Q8+Q10+Q12+Q14+Q16+Q18+Q20+Q22+Q24+Q26+Q28)/12</f>
        <v>19.154980555555557</v>
      </c>
    </row>
    <row r="33" spans="8:15" ht="139.25" customHeight="1" thickBot="1" x14ac:dyDescent="0.25">
      <c r="H33" s="34" t="s">
        <v>25</v>
      </c>
      <c r="I33" s="35">
        <f>(J7+J9+J11+J13+J15+J17+J19+J21+J23+J25+J27+J29)/12</f>
        <v>20.092218611111111</v>
      </c>
      <c r="L33" s="84"/>
      <c r="N33" s="36" t="s">
        <v>12</v>
      </c>
      <c r="O33" s="35">
        <f>(Q7+Q9+Q11+Q13+Q15+Q17+Q19+Q21+Q23+Q25+Q27+Q29)/12</f>
        <v>15.929425</v>
      </c>
    </row>
    <row r="34" spans="8:15" ht="16" thickBot="1" x14ac:dyDescent="0.25"/>
    <row r="35" spans="8:15" ht="113" thickBot="1" x14ac:dyDescent="0.25">
      <c r="H35" s="30" t="s">
        <v>13</v>
      </c>
      <c r="I35" s="31">
        <f>SUM(K6:K29)/12</f>
        <v>39.833333333333336</v>
      </c>
      <c r="N35" s="30" t="s">
        <v>14</v>
      </c>
      <c r="O35" s="31">
        <f>SUM(R6:R29)/12</f>
        <v>2137.5</v>
      </c>
    </row>
  </sheetData>
  <mergeCells count="80">
    <mergeCell ref="L32:L33"/>
    <mergeCell ref="D28:D29"/>
    <mergeCell ref="G28:H28"/>
    <mergeCell ref="K28:K29"/>
    <mergeCell ref="G29:H29"/>
    <mergeCell ref="M28:M29"/>
    <mergeCell ref="R28:R29"/>
    <mergeCell ref="D26:D27"/>
    <mergeCell ref="G26:H26"/>
    <mergeCell ref="K26:K27"/>
    <mergeCell ref="G27:H27"/>
    <mergeCell ref="M26:M27"/>
    <mergeCell ref="R26:R27"/>
    <mergeCell ref="R24:R25"/>
    <mergeCell ref="D22:D23"/>
    <mergeCell ref="G22:H22"/>
    <mergeCell ref="K22:K23"/>
    <mergeCell ref="G23:H23"/>
    <mergeCell ref="M22:M23"/>
    <mergeCell ref="R22:R23"/>
    <mergeCell ref="D24:D25"/>
    <mergeCell ref="G24:H24"/>
    <mergeCell ref="K24:K25"/>
    <mergeCell ref="G25:H25"/>
    <mergeCell ref="M24:M25"/>
    <mergeCell ref="R20:R21"/>
    <mergeCell ref="D18:D19"/>
    <mergeCell ref="G18:H18"/>
    <mergeCell ref="K18:K19"/>
    <mergeCell ref="G19:H19"/>
    <mergeCell ref="M18:M19"/>
    <mergeCell ref="R18:R19"/>
    <mergeCell ref="D20:D21"/>
    <mergeCell ref="G20:H20"/>
    <mergeCell ref="K20:K21"/>
    <mergeCell ref="G21:H21"/>
    <mergeCell ref="M20:M21"/>
    <mergeCell ref="R14:R15"/>
    <mergeCell ref="K14:K15"/>
    <mergeCell ref="G15:H15"/>
    <mergeCell ref="M16:M17"/>
    <mergeCell ref="R16:R17"/>
    <mergeCell ref="D16:D17"/>
    <mergeCell ref="G16:H16"/>
    <mergeCell ref="K16:K17"/>
    <mergeCell ref="G17:H17"/>
    <mergeCell ref="M14:M15"/>
    <mergeCell ref="D14:D15"/>
    <mergeCell ref="G14:H14"/>
    <mergeCell ref="R10:R11"/>
    <mergeCell ref="D12:D13"/>
    <mergeCell ref="G12:H12"/>
    <mergeCell ref="K12:K13"/>
    <mergeCell ref="G13:H13"/>
    <mergeCell ref="M12:M13"/>
    <mergeCell ref="R12:R13"/>
    <mergeCell ref="D10:D11"/>
    <mergeCell ref="K10:K11"/>
    <mergeCell ref="G11:H11"/>
    <mergeCell ref="M10:M11"/>
    <mergeCell ref="G10:H10"/>
    <mergeCell ref="R8:R9"/>
    <mergeCell ref="D6:D7"/>
    <mergeCell ref="G6:H6"/>
    <mergeCell ref="K6:K7"/>
    <mergeCell ref="G7:H7"/>
    <mergeCell ref="M6:M7"/>
    <mergeCell ref="R6:R7"/>
    <mergeCell ref="D8:D9"/>
    <mergeCell ref="G8:H8"/>
    <mergeCell ref="G9:H9"/>
    <mergeCell ref="K8:K9"/>
    <mergeCell ref="M8:M9"/>
    <mergeCell ref="F2:M2"/>
    <mergeCell ref="C4:C5"/>
    <mergeCell ref="D4:D5"/>
    <mergeCell ref="E4:E5"/>
    <mergeCell ref="F4:K4"/>
    <mergeCell ref="L4:R4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</vt:lpstr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treviño</dc:creator>
  <cp:lastModifiedBy>Microsoft Office User</cp:lastModifiedBy>
  <dcterms:created xsi:type="dcterms:W3CDTF">2023-03-06T16:07:28Z</dcterms:created>
  <dcterms:modified xsi:type="dcterms:W3CDTF">2026-05-13T17:20:59Z</dcterms:modified>
</cp:coreProperties>
</file>